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codeName="{4D1C537B-E38A-612A-F078-A93A15B4B7F4}"/>
  <workbookPr codeName="ThisWorkbook"/>
  <mc:AlternateContent xmlns:mc="http://schemas.openxmlformats.org/markup-compatibility/2006">
    <mc:Choice Requires="x15">
      <x15ac:absPath xmlns:x15ac="http://schemas.microsoft.com/office/spreadsheetml/2010/11/ac" url="L:\Bioses\Projets\COMPENS Caroline Jaugey\2_GEPE SNCRR\"/>
    </mc:Choice>
  </mc:AlternateContent>
  <xr:revisionPtr revIDLastSave="0" documentId="13_ncr:1_{F110FC3E-2DED-4EAE-B2FF-F6FFB68EB23E}" xr6:coauthVersionLast="47" xr6:coauthVersionMax="47" xr10:uidLastSave="{00000000-0000-0000-0000-000000000000}"/>
  <bookViews>
    <workbookView xWindow="-110" yWindow="-110" windowWidth="19420" windowHeight="11500" tabRatio="602" firstSheet="1" activeTab="6" xr2:uid="{00000000-000D-0000-FFFF-FFFF00000000}"/>
  </bookViews>
  <sheets>
    <sheet name="INTRODUCTION" sheetId="8" r:id="rId1"/>
    <sheet name="LISEZ-MOI" sheetId="10" r:id="rId2"/>
    <sheet name="SOMMAIRE" sheetId="9" r:id="rId3"/>
    <sheet name="EVALUATION" sheetId="1" r:id="rId4"/>
    <sheet name="BILAN_AVIS" sheetId="2" r:id="rId5"/>
    <sheet name="RESSOURCES" sheetId="3" r:id="rId6"/>
    <sheet name="GLOSSAIRE" sheetId="4" r:id="rId7"/>
  </sheets>
  <externalReferences>
    <externalReference r:id="rId8"/>
    <externalReference r:id="rId9"/>
  </externalReferences>
  <definedNames>
    <definedName name="_xleta.IF" hidden="1" xlm="1">#NAME?</definedName>
    <definedName name="Cibles" localSheetId="1">'[1]INFORMATIONS GENERALES'!#REF!</definedName>
    <definedName name="Cibles">EVALUATION!#REF!</definedName>
    <definedName name="POGEIS">RESSOURCES!$D$23</definedName>
    <definedName name="Validation" localSheetId="0">[2]EVALUATION!#REF!</definedName>
    <definedName name="Validation" localSheetId="1">'[1]INFORMATIONS GENERALES'!#REF!</definedName>
    <definedName name="Validation">EVALUATION!#REF!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378" i="1" l="1"/>
  <c r="M367" i="1" a="1"/>
  <c r="M367" i="1" s="1"/>
  <c r="M192" i="1"/>
  <c r="M170" i="1"/>
  <c r="M166" i="1"/>
  <c r="M148" i="1"/>
  <c r="M114" i="1"/>
  <c r="M64" i="1"/>
  <c r="N51" i="1"/>
  <c r="L7" i="2" l="1"/>
  <c r="K7" i="2"/>
  <c r="J7" i="2"/>
  <c r="I7" i="2"/>
  <c r="H7" i="2"/>
  <c r="H33" i="1"/>
  <c r="H321" i="1" s="1"/>
  <c r="K15" i="2"/>
  <c r="F15" i="2"/>
  <c r="L355" i="1"/>
  <c r="H15" i="2" s="1"/>
  <c r="E15" i="2" l="1"/>
  <c r="F11" i="2"/>
  <c r="E7" i="2"/>
  <c r="F386" i="1"/>
  <c r="F387" i="1"/>
  <c r="F388" i="1"/>
  <c r="F390" i="1"/>
  <c r="F391" i="1"/>
  <c r="F392" i="1"/>
  <c r="F385" i="1"/>
  <c r="F324" i="1"/>
  <c r="F325" i="1"/>
  <c r="F326" i="1"/>
  <c r="F327" i="1"/>
  <c r="F328" i="1"/>
  <c r="F329" i="1"/>
  <c r="F331" i="1"/>
  <c r="G15" i="2"/>
  <c r="F219" i="1"/>
  <c r="M101" i="1"/>
  <c r="L154" i="1"/>
  <c r="M65" i="1"/>
  <c r="M66" i="1"/>
  <c r="M67" i="1"/>
  <c r="M68" i="1"/>
  <c r="M69" i="1"/>
  <c r="M70" i="1"/>
  <c r="M71" i="1"/>
  <c r="N52" i="1"/>
  <c r="N53" i="1"/>
  <c r="N54" i="1"/>
  <c r="N55" i="1"/>
  <c r="N56" i="1"/>
  <c r="N57" i="1"/>
  <c r="N58" i="1"/>
  <c r="F51" i="1"/>
  <c r="F52" i="1"/>
  <c r="F53" i="1"/>
  <c r="F54" i="1"/>
  <c r="F55" i="1"/>
  <c r="F56" i="1"/>
  <c r="F57" i="1"/>
  <c r="F58" i="1"/>
  <c r="N435" i="1"/>
  <c r="N436" i="1"/>
  <c r="N437" i="1"/>
  <c r="N438" i="1"/>
  <c r="N439" i="1"/>
  <c r="N440" i="1"/>
  <c r="N441" i="1"/>
  <c r="N447" i="1"/>
  <c r="N448" i="1"/>
  <c r="N449" i="1"/>
  <c r="N450" i="1"/>
  <c r="N451" i="1"/>
  <c r="N452" i="1"/>
  <c r="E19" i="2" l="1"/>
  <c r="D19" i="2"/>
  <c r="G419" i="1"/>
  <c r="M384" i="1"/>
  <c r="L373" i="1"/>
  <c r="L371" i="1"/>
  <c r="L370" i="1"/>
  <c r="L369" i="1"/>
  <c r="L368" i="1"/>
  <c r="N220" i="1"/>
  <c r="M127" i="1"/>
  <c r="M24" i="1"/>
  <c r="M73" i="1"/>
  <c r="M106" i="1"/>
  <c r="M121" i="1"/>
  <c r="L408" i="1"/>
  <c r="B7" i="2"/>
  <c r="L261" i="1"/>
  <c r="L260" i="1"/>
  <c r="L262" i="1"/>
  <c r="L263" i="1"/>
  <c r="L264" i="1"/>
  <c r="L265" i="1"/>
  <c r="M74" i="1"/>
  <c r="N46" i="1"/>
  <c r="N45" i="1"/>
  <c r="N44" i="1"/>
  <c r="N43" i="1"/>
  <c r="N42" i="1"/>
  <c r="N41" i="1"/>
  <c r="N40" i="1"/>
  <c r="N39" i="1"/>
  <c r="N48" i="1"/>
  <c r="M154" i="1"/>
  <c r="H24" i="1"/>
  <c r="G148" i="1"/>
  <c r="B11" i="2"/>
  <c r="N428" i="1"/>
  <c r="L316" i="1"/>
  <c r="N37" i="1" l="1"/>
  <c r="D15" i="2"/>
  <c r="B15" i="2"/>
  <c r="N38" i="1"/>
  <c r="D7" i="2"/>
  <c r="D11" i="2"/>
  <c r="L363" i="1"/>
  <c r="O377" i="1" l="1"/>
  <c r="F409" i="1"/>
  <c r="F410" i="1"/>
  <c r="F411" i="1"/>
  <c r="F413" i="1"/>
  <c r="F414" i="1"/>
  <c r="F415" i="1"/>
  <c r="F408" i="1"/>
  <c r="F64" i="1"/>
  <c r="L319" i="1"/>
  <c r="L318" i="1"/>
  <c r="L317" i="1"/>
  <c r="L315" i="1"/>
  <c r="L314" i="1"/>
  <c r="L310" i="1"/>
  <c r="L309" i="1"/>
  <c r="L308" i="1"/>
  <c r="L307" i="1"/>
  <c r="L306" i="1"/>
  <c r="L305" i="1"/>
  <c r="L301" i="1"/>
  <c r="L300" i="1"/>
  <c r="L299" i="1"/>
  <c r="L298" i="1"/>
  <c r="L297" i="1"/>
  <c r="L296" i="1"/>
  <c r="L292" i="1"/>
  <c r="L291" i="1"/>
  <c r="L290" i="1"/>
  <c r="L289" i="1"/>
  <c r="L288" i="1"/>
  <c r="L287" i="1"/>
  <c r="L283" i="1"/>
  <c r="L282" i="1"/>
  <c r="L281" i="1"/>
  <c r="L280" i="1"/>
  <c r="L279" i="1"/>
  <c r="L278" i="1"/>
  <c r="N427" i="1" l="1"/>
  <c r="N426" i="1"/>
  <c r="N425" i="1"/>
  <c r="N424" i="1"/>
  <c r="N423" i="1"/>
  <c r="C11" i="2" l="1"/>
  <c r="F7" i="2" l="1"/>
  <c r="M177" i="1" l="1"/>
  <c r="F178" i="1"/>
  <c r="F179" i="1"/>
  <c r="F180" i="1"/>
  <c r="F181" i="1"/>
  <c r="F182" i="1"/>
  <c r="F183" i="1"/>
  <c r="F184" i="1"/>
  <c r="F185" i="1"/>
  <c r="L415" i="1" l="1"/>
  <c r="L414" i="1"/>
  <c r="L413" i="1"/>
  <c r="L411" i="1"/>
  <c r="L410" i="1"/>
  <c r="L409" i="1"/>
  <c r="E11" i="2" l="1"/>
  <c r="L232" i="1" l="1"/>
  <c r="F75" i="1"/>
  <c r="F76" i="1"/>
  <c r="F77" i="1"/>
  <c r="F78" i="1"/>
  <c r="F79" i="1"/>
  <c r="F80" i="1"/>
  <c r="F81" i="1"/>
  <c r="F74" i="1"/>
  <c r="F65" i="1"/>
  <c r="F66" i="1"/>
  <c r="F67" i="1"/>
  <c r="F68" i="1"/>
  <c r="F69" i="1"/>
  <c r="F70" i="1"/>
  <c r="F71" i="1"/>
  <c r="L233" i="1" l="1"/>
  <c r="F233" i="1"/>
  <c r="J11" i="2"/>
  <c r="L218" i="1" l="1"/>
  <c r="H11" i="2" s="1"/>
  <c r="G11" i="2" l="1"/>
  <c r="G7" i="2"/>
  <c r="L419" i="1" l="1"/>
  <c r="C19" i="2" s="1"/>
  <c r="C15" i="2"/>
  <c r="I11" i="2" l="1"/>
  <c r="F338" i="1"/>
  <c r="J15" i="2" l="1"/>
  <c r="I15" i="2" l="1"/>
  <c r="B19" i="2"/>
  <c r="L24" i="1" l="1"/>
  <c r="C7" i="2" s="1"/>
  <c r="F345" i="1" l="1"/>
  <c r="F343" i="1"/>
  <c r="F342" i="1"/>
  <c r="F341" i="1"/>
  <c r="F340" i="1"/>
  <c r="F339"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<sst xmlns="http://schemas.openxmlformats.org/spreadsheetml/2006/main" count="822" uniqueCount="421">
  <si>
    <t>Définition</t>
  </si>
  <si>
    <t>GLOSSAIRE</t>
  </si>
  <si>
    <t>Renaturation</t>
  </si>
  <si>
    <t>Gain écologique</t>
  </si>
  <si>
    <t>Trajectoire écologique</t>
  </si>
  <si>
    <t>Additionnalité écologique</t>
  </si>
  <si>
    <t xml:space="preserve">Proximité fonctionnelle </t>
  </si>
  <si>
    <t>Méthode de dimensionnement</t>
  </si>
  <si>
    <t>Site témoin</t>
  </si>
  <si>
    <t>Etat initial</t>
  </si>
  <si>
    <t>Etat final</t>
  </si>
  <si>
    <t>Action écologique</t>
  </si>
  <si>
    <t>Suivi écologique</t>
  </si>
  <si>
    <t>Faisabilité technique</t>
  </si>
  <si>
    <t>Menace interne</t>
  </si>
  <si>
    <t>Menace externe</t>
  </si>
  <si>
    <t>Menace biologique</t>
  </si>
  <si>
    <t>Menace anthropique</t>
  </si>
  <si>
    <t>Compensation écologique</t>
  </si>
  <si>
    <t>Impact résiduel significatif</t>
  </si>
  <si>
    <t>Objectif à long-terme</t>
  </si>
  <si>
    <t xml:space="preserve">Objectif opérationnels </t>
  </si>
  <si>
    <t>Restauration écologique</t>
  </si>
  <si>
    <t>Site impacté</t>
  </si>
  <si>
    <t>RESSOURCES</t>
  </si>
  <si>
    <t>Liste d'espèces de la Directive Oiseaux</t>
  </si>
  <si>
    <t>Référentiel d'actions écologiques mobilisables en zones humides V1 (UMS Patrinat)</t>
  </si>
  <si>
    <t>Matrice de transition écologique entre habitats EUNIS</t>
  </si>
  <si>
    <t>Bases de données d'occupation du sol (EUNIS)</t>
  </si>
  <si>
    <t>Trames Vertes et Bleues</t>
  </si>
  <si>
    <t>Bases données de l’INPN</t>
  </si>
  <si>
    <t>Documentations</t>
  </si>
  <si>
    <t>Liste des espèces d'intérêt communautaire de la Directive Habitats-Faune-Flore</t>
  </si>
  <si>
    <t>Liste des EEE préoccupantes pour l’UE (2022)</t>
  </si>
  <si>
    <t>Méthode d'évaluation du potentiel de gain écologique de sites terrestres - Pogéis</t>
  </si>
  <si>
    <t>Pertinence écologique</t>
  </si>
  <si>
    <t>Guide d'aide à la définition des mesures ERC</t>
  </si>
  <si>
    <t>ABC</t>
  </si>
  <si>
    <t xml:space="preserve">Atlas des payages - carte interactive </t>
  </si>
  <si>
    <t>Atlas des paysages</t>
  </si>
  <si>
    <t>Classification EUNIS</t>
  </si>
  <si>
    <t>Code EUNIS</t>
  </si>
  <si>
    <t>Guide technique de la base de données</t>
  </si>
  <si>
    <t>Directive Oiseaux</t>
  </si>
  <si>
    <t>Référentiel d'actions écologiques mobilisables en zones humides</t>
  </si>
  <si>
    <t>Menace (écologie)</t>
  </si>
  <si>
    <t>ha</t>
  </si>
  <si>
    <t>Commentaires</t>
  </si>
  <si>
    <t>2. CARACTERISTIQUES DU SITE</t>
  </si>
  <si>
    <t>3. STRATEGIE DE GAIN ECOLOGIQUE</t>
  </si>
  <si>
    <t>4. MENACES</t>
  </si>
  <si>
    <t>Avis</t>
  </si>
  <si>
    <t>Mesures envisagées</t>
  </si>
  <si>
    <t>Nombre de risques  :</t>
  </si>
  <si>
    <t>Cible</t>
  </si>
  <si>
    <t>Aléas</t>
  </si>
  <si>
    <t>Menaces externes</t>
  </si>
  <si>
    <t>Menaces internes</t>
  </si>
  <si>
    <t>Description</t>
  </si>
  <si>
    <t>Actions ou opérations de restauration ou d’amélioration de la fonctionnalité d’un sol, ayant pour effet de transformer un sol artificialisé en un sol non artificialisé. (Article L101-2-1 du code de l’urbanisme).</t>
  </si>
  <si>
    <t xml:space="preserve">Facteur ayant un impact négatif immédiat sur la biodiversité présente sur le site et visée par les actions de compensation. </t>
  </si>
  <si>
    <t>Conservation écologique</t>
  </si>
  <si>
    <t>Bureau d'étude</t>
  </si>
  <si>
    <t>Cible 1</t>
  </si>
  <si>
    <t>Cible 2</t>
  </si>
  <si>
    <t>Cible 3</t>
  </si>
  <si>
    <t>Accord avec les principes réglementaires de la compensation</t>
  </si>
  <si>
    <t xml:space="preserve">Superficie </t>
  </si>
  <si>
    <t>Connectivité</t>
  </si>
  <si>
    <t xml:space="preserve">Cibles </t>
  </si>
  <si>
    <t>Espèces</t>
  </si>
  <si>
    <t>Cible 4</t>
  </si>
  <si>
    <t>Cible 6</t>
  </si>
  <si>
    <t>Cible 7</t>
  </si>
  <si>
    <t>Cible 8</t>
  </si>
  <si>
    <t>Réponse</t>
  </si>
  <si>
    <t>Indicateurs</t>
  </si>
  <si>
    <t>Fonctions</t>
  </si>
  <si>
    <t>Habitats</t>
  </si>
  <si>
    <t>Total</t>
  </si>
  <si>
    <t>Méthode de collecte de données</t>
  </si>
  <si>
    <t xml:space="preserve">Critère de succès </t>
  </si>
  <si>
    <t>Méthode de stockage des données</t>
  </si>
  <si>
    <t>Fréquence d'intervention</t>
  </si>
  <si>
    <t xml:space="preserve">1.5. Connectivité du site </t>
  </si>
  <si>
    <t>Risque d'impact sur le périmètre élargi</t>
  </si>
  <si>
    <t>Restauration/Réhabilitation de tous types de milieux (C2.1)</t>
  </si>
  <si>
    <t>Restauration/Réhabilitation spécifique aux cours d'eau (C2.2)</t>
  </si>
  <si>
    <t>Evolution des pratiques de gestion par abandon total des pratiques antérieures (C3.1)</t>
  </si>
  <si>
    <t>Evolution des pratiques de gestion par simple évolution des pratiques antérieures (C3.2)</t>
  </si>
  <si>
    <t>Type d'objectif à long terme</t>
  </si>
  <si>
    <t>2. Caractéristiques du site</t>
  </si>
  <si>
    <t>3. Stratégie de gain écologique</t>
  </si>
  <si>
    <t>4. Menaces</t>
  </si>
  <si>
    <t>NOTICE</t>
  </si>
  <si>
    <t>CONTEXTE</t>
  </si>
  <si>
    <t xml:space="preserve">Evaluation </t>
  </si>
  <si>
    <t>Evaluation</t>
  </si>
  <si>
    <t xml:space="preserve">C2.1 Restauration/Réhabilitation de tous types de milieux </t>
  </si>
  <si>
    <t xml:space="preserve">C1 Création/Renaturation de milieux </t>
  </si>
  <si>
    <t>C2.2 Restauration/Réhabilitation spécifique aux cours d'eau</t>
  </si>
  <si>
    <t>Evaluation globale</t>
  </si>
  <si>
    <t>Avis automatisé délais</t>
  </si>
  <si>
    <t>Avis automatisé</t>
  </si>
  <si>
    <t>LEGENDE</t>
  </si>
  <si>
    <t>Zone de texte pour le service instructeur</t>
  </si>
  <si>
    <t>Cellule automatisée : ne pas modifier</t>
  </si>
  <si>
    <t>Réponse à remplir manuellement</t>
  </si>
  <si>
    <t>Réponse sous forme de liste déroulante</t>
  </si>
  <si>
    <t>1.3 Localisation et superficie du site</t>
  </si>
  <si>
    <t>1.1 Acteurs impliqués</t>
  </si>
  <si>
    <t>Localisation du site de compensation</t>
  </si>
  <si>
    <t>3.2  METHODES DE CALCUL DU GAIN ECOLOGIQUE</t>
  </si>
  <si>
    <t>3.3 GESTION DU SITE</t>
  </si>
  <si>
    <t>4.1  CHANGEMENT CLIMATIQUE ET ALEAS NATURELS</t>
  </si>
  <si>
    <t>4.2 MENACES INTERNES ET EXTERNES</t>
  </si>
  <si>
    <t xml:space="preserve">Réponse </t>
  </si>
  <si>
    <t>Données, référentiels et outils INPN</t>
  </si>
  <si>
    <t>Occupation des sols en France (CLC)</t>
  </si>
  <si>
    <t>Directive Habitats-Faune-Flore</t>
  </si>
  <si>
    <t>Données mobilisables - Trames Vertes et Bleues</t>
  </si>
  <si>
    <t>Notion</t>
  </si>
  <si>
    <t>Liens</t>
  </si>
  <si>
    <t>1. Lieu-dit / Commune / Département :</t>
  </si>
  <si>
    <t>Cortèges d'espèces</t>
  </si>
  <si>
    <t>D. Préservation/conservation d'un habitat, d'une espèce ou d'une fonction</t>
  </si>
  <si>
    <t>Annuaire des Conservatoires d'Espaces Naturels (CEN)</t>
  </si>
  <si>
    <t>Catalogue de Méthodes et Protocoles du Muséum National d'Histoire Naturelle (MNHN)</t>
  </si>
  <si>
    <t>Page du Ministère de la Transition Ecologique (MTE) - Sites Naturels de Compensation, de Restauration et de Renaturation (SNCRR)</t>
  </si>
  <si>
    <t>Page MTE - SNCRR</t>
  </si>
  <si>
    <t>Annuaire CEN</t>
  </si>
  <si>
    <t>Cible faisant l'objet d'UCRR</t>
  </si>
  <si>
    <t>Nom de la cible faisant l'objet d'UCRR</t>
  </si>
  <si>
    <t>Cortège d'amphibiens</t>
  </si>
  <si>
    <t>Sources/
Justifications</t>
  </si>
  <si>
    <t>Exemple</t>
  </si>
  <si>
    <t xml:space="preserve">Espèce/cortège d'espèces </t>
  </si>
  <si>
    <t>26. Méthode de calcul du gain écologique</t>
  </si>
  <si>
    <t>Zone de texte pour l'opérateur de compensation</t>
  </si>
  <si>
    <t>Date d'utilisation</t>
  </si>
  <si>
    <t>Lien d'accès à la ressource</t>
  </si>
  <si>
    <t>Steve Aubry, Thomas Spiegelberger et Stéphanie Gaucherand. Proposition d’un cadre d’évaluation pour appuyer l’instruction et l’élaboration de projets de compensation écologiquement pertinents - cas de la procédure d'agrément « Sites Naturels de Compensation ». INRAE, LESSEM. Disponible sur HAL.</t>
  </si>
  <si>
    <t>Mare temporaire</t>
  </si>
  <si>
    <t>Une cible commune présente un niveau d'enjeu faible (peu menacée et dont les populations sont largement distribuées).</t>
  </si>
  <si>
    <t>Fréquence et période</t>
  </si>
  <si>
    <t>Périmètre élargi</t>
  </si>
  <si>
    <t>Fonction écologique</t>
  </si>
  <si>
    <t>Espèce patrimoniale</t>
  </si>
  <si>
    <t>Espèce protégée</t>
  </si>
  <si>
    <t>Une espèce animale protégée est une espèce non domestique qui fait l'objet de mesures de conservation. Au titre du Code de l'Environnement, une espèce protégée est une espèce qui est inscrite sur une liste établie par arrêté ministériel et qui fait l’objet de mesures de conservation définies par l’article L.411-1.</t>
  </si>
  <si>
    <t xml:space="preserve">! Cellules automatisées, ne pas modifier </t>
  </si>
  <si>
    <t>Liste rouge de l'UICN - Mondiale</t>
  </si>
  <si>
    <t xml:space="preserve">2. Superficie du site </t>
  </si>
  <si>
    <t xml:space="preserve">5. Identification des cibles </t>
  </si>
  <si>
    <t>6. Connaissances associées aux cibles</t>
  </si>
  <si>
    <t>8. Niveau d'enjeu des cibles</t>
  </si>
  <si>
    <t xml:space="preserve">Habitat </t>
  </si>
  <si>
    <t>Additionnalité administrative</t>
  </si>
  <si>
    <t>Maitrise foncière ou d'usage</t>
  </si>
  <si>
    <t>Connectivité (écologique)</t>
  </si>
  <si>
    <t>Connectivité -Reproduction (amphibiens)</t>
  </si>
  <si>
    <t>Site Naturel de Compensation, de Restauration et de Renaturation</t>
  </si>
  <si>
    <t>Protection, attention, gestion et entretien des écosystèmes, des milieux, des espèces sauvages et des populations, dans et hors de leur environnement naturel, afin de sauvegarder les conditions naturelles nécessaires à leur survie (source : UICN). Ne répond pas aux exigences de la compensation.</t>
  </si>
  <si>
    <t>Menace associée aux agents biologiques (virus, bactéries ou toxines) susceptibles de nuire aux êtres vivants (source : World Organisation for Animal Health).</t>
  </si>
  <si>
    <t>Pour les espèces, la proximité fonctionnelle fait appel à la capacité de déplacement des individus et aux conditions nécessaires à ces déplacements, c’est-à-dire à l’accessibilité de l’espace pour les individus de l’espèce considérée à partir d’un espace « source ».
Pour les fonctions écologiques, la proximité fonctionnelle est atteinte quand la fonction considérée concerne le même élément de biodiversité que celui affecté.</t>
  </si>
  <si>
    <t>Liste rouge mondiale (UICN)</t>
  </si>
  <si>
    <t>La maîtrise foncière est une démarche permettant à un établissement public, une collectivité, une association ou encore un conservatoire l'obtention de droits réels d’occupation et/ou de gestion d’un terrain. Elle consiste à acquérir la propriété ou à passer une convention de gestion avec les propriétaires (source : OFB).</t>
  </si>
  <si>
    <t>4. Site morcellé ?</t>
  </si>
  <si>
    <t>25. Méthodes et protocoles de suivi du gain écologique</t>
  </si>
  <si>
    <t>Nom de l'utilisateur.ice</t>
  </si>
  <si>
    <t>Contact de l'utilisateur.ice</t>
  </si>
  <si>
    <t>5. Quelles sont les cibles* du projet ?</t>
  </si>
  <si>
    <t>27. Des sites témoins* ou un partenariat avec un observatoire de la biodiversité sont-ils prévus ?</t>
  </si>
  <si>
    <t>7. Quelle est la dynamique spontanée des cibles sur le site à l'état initial ?</t>
  </si>
  <si>
    <t xml:space="preserve">8. Quel est le niveau d'enjeu des cibles à l'échelle nationale et locale ? Les espèces, cortèges et habitats ciblés sont-ils suffisamment communs pour faire l'objet d'un SNCRR ? </t>
  </si>
  <si>
    <t>Autres mesures</t>
  </si>
  <si>
    <t>Double-cliquer si le projet est concerné ou mettre un "X"</t>
  </si>
  <si>
    <t>Lien vers le Guide d'aide à la définition des mesures ERC (2018)</t>
  </si>
  <si>
    <t>10. Les espèces/habitats ciblés sont-ils représentés au sein du périmètre élargi* ?</t>
  </si>
  <si>
    <t>11. Les réservoirs de biodiversité situés dans le périmètre élargi sont-ils pérennes ? (Sont-ils protégés réglementairement ?)</t>
  </si>
  <si>
    <t>17. Quelle est la pérennité du site après la durée de l'agrément ?</t>
  </si>
  <si>
    <t xml:space="preserve">22. Quels sont les types d'objectifs à long terme du projet ? </t>
  </si>
  <si>
    <r>
      <t xml:space="preserve">Délais
</t>
    </r>
    <r>
      <rPr>
        <sz val="12"/>
        <color theme="0"/>
        <rFont val="Calibri"/>
        <family val="2"/>
        <scheme val="minor"/>
      </rPr>
      <t>(années)</t>
    </r>
  </si>
  <si>
    <t xml:space="preserve">Création et renaturation de milieu (C1)        </t>
  </si>
  <si>
    <t>9. Connectivité écologique à l'état final</t>
  </si>
  <si>
    <t>10. Représentation des cibles au sein du périmètre élargi</t>
  </si>
  <si>
    <t>12. Connectivité écologique avec les réservoirs de biodiversité</t>
  </si>
  <si>
    <t>13. Risque de barrière à la dispersion entre les unités (site morcellé uniquement)</t>
  </si>
  <si>
    <t>15. Respect du principe d'additionnalité administrative</t>
  </si>
  <si>
    <t>18. Méthode d'évaluation de l'état initial</t>
  </si>
  <si>
    <t>19. Gain écologique potentiel du site</t>
  </si>
  <si>
    <t>20. Présence d'espèces à enjeu à l'état initial</t>
  </si>
  <si>
    <t>21. Impact sur le périmètre élargi
Avis général</t>
  </si>
  <si>
    <t>22. Objectifs à long terme 
Accord avec les principes règlementaires</t>
  </si>
  <si>
    <t>23. Objectifs opérationnels
Faisabilité</t>
  </si>
  <si>
    <t>30. Niveau d'intervention nécessaire</t>
  </si>
  <si>
    <t>29. Plan de gestion</t>
  </si>
  <si>
    <t xml:space="preserve">26. Méthode de calcul du gain écologique </t>
  </si>
  <si>
    <t>25. Méthode de suivi du gain écologique</t>
  </si>
  <si>
    <t>24. Caractéristiques du site</t>
  </si>
  <si>
    <t>23. Objectifs opérationnels
Délais</t>
  </si>
  <si>
    <t>32. Menaces
Aléas naturels</t>
  </si>
  <si>
    <t>33. Menaces
Internes au site</t>
  </si>
  <si>
    <t>34. Menaces
Externes au site</t>
  </si>
  <si>
    <t>Date</t>
  </si>
  <si>
    <t>Personne responsable</t>
  </si>
  <si>
    <t xml:space="preserve">COMMENT REMPLIR LA GEPE ? </t>
  </si>
  <si>
    <t>COMMENT FONCTIONNE LA GEPE ?</t>
  </si>
  <si>
    <r>
      <t xml:space="preserve">Steve Aubry, Stéphanie Gaucherand, Thomas Spiegelberger. </t>
    </r>
    <r>
      <rPr>
        <i/>
        <sz val="15"/>
        <color theme="1"/>
        <rFont val="Calibri"/>
        <family val="2"/>
        <scheme val="minor"/>
      </rPr>
      <t>Proposition d’une feuille de route méthodologique pour évaluer la pertinence écologique des projets de SNC.</t>
    </r>
    <r>
      <rPr>
        <sz val="15"/>
        <color theme="1"/>
        <rFont val="Calibri"/>
        <family val="2"/>
        <scheme val="minor"/>
      </rPr>
      <t>INRAE, LESSEM. 2021.</t>
    </r>
  </si>
  <si>
    <t>21. Impact sur le périmètre élargi
Mesures envisagées</t>
  </si>
  <si>
    <r>
      <t xml:space="preserve">La connectivité écologique se définit comme le degré selon lequel le paysage facilite le déplacement des espèces, des individus et des gènes entre les habitats (source : </t>
    </r>
    <r>
      <rPr>
        <i/>
        <sz val="14"/>
        <rFont val="Calibri"/>
        <family val="2"/>
        <scheme val="minor"/>
      </rPr>
      <t>Approche standardisée du dimensionnement de la compensation écologique</t>
    </r>
    <r>
      <rPr>
        <sz val="14"/>
        <rFont val="Calibri"/>
        <family val="2"/>
        <scheme val="minor"/>
      </rPr>
      <t>)</t>
    </r>
  </si>
  <si>
    <r>
      <t xml:space="preserve">Les fonctions écologiques sont les processus biologiques qui permettent le maintien des caractéristiques de l’écosystème. Ces processus sont des actions qui ont lieu naturellement, résultantes d’interactions entre la structure de l’écosystème et les processus physiques, chimiques et biologiques (source : </t>
    </r>
    <r>
      <rPr>
        <i/>
        <sz val="14"/>
        <rFont val="Calibri"/>
        <family val="2"/>
        <scheme val="minor"/>
      </rPr>
      <t>Approche standardisée du dimensionnement de la compensation écologique</t>
    </r>
    <r>
      <rPr>
        <sz val="14"/>
        <rFont val="Calibri"/>
        <family val="2"/>
        <scheme val="minor"/>
      </rPr>
      <t>).</t>
    </r>
  </si>
  <si>
    <r>
      <t>Actions mises en oeuvre sur un milieu dégradé et visant à faire évoluer le milieu vers un état plus favorable à son fonctionnement, ou à sa biodiversité. Interventions faisant appel à des travaux (terrassement, travaux hydrauliques, génie écologique, etc.) (source :</t>
    </r>
    <r>
      <rPr>
        <i/>
        <sz val="14"/>
        <rFont val="Calibri"/>
        <family val="2"/>
        <scheme val="minor"/>
      </rPr>
      <t xml:space="preserve"> Approche standardisée du dimensionnement de la compensation écologique</t>
    </r>
    <r>
      <rPr>
        <sz val="14"/>
        <rFont val="Calibri"/>
        <family val="2"/>
        <scheme val="minor"/>
      </rPr>
      <t>).</t>
    </r>
  </si>
  <si>
    <r>
      <t xml:space="preserve">19. Quel est le potentiel de gain écologique du site ? 
</t>
    </r>
    <r>
      <rPr>
        <sz val="14"/>
        <color theme="1"/>
        <rFont val="Calibri"/>
        <family val="2"/>
        <scheme val="minor"/>
      </rPr>
      <t>Quelle est la marge de progrès pour la biodiversité ?</t>
    </r>
  </si>
  <si>
    <t>Lien vers l'outil POGEIS</t>
  </si>
  <si>
    <r>
      <t xml:space="preserve">Au sein de la feuille EVALUATION, les critères s'organisent en </t>
    </r>
    <r>
      <rPr>
        <b/>
        <sz val="15"/>
        <color theme="1"/>
        <rFont val="Calibri"/>
        <family val="2"/>
        <scheme val="minor"/>
      </rPr>
      <t>quatre parties thématiques</t>
    </r>
    <r>
      <rPr>
        <sz val="15"/>
        <color theme="1"/>
        <rFont val="Calibri"/>
        <family val="2"/>
        <scheme val="minor"/>
      </rPr>
      <t xml:space="preserve"> :</t>
    </r>
  </si>
  <si>
    <t xml:space="preserve">*Pour plus d'informations, consulter la notice de la GEPE et l'exemple d'application. </t>
  </si>
  <si>
    <r>
      <t xml:space="preserve">Les mesures de compensation doivent être additionnelles aux engagements publics existants en matière de protection de l’environnement (Plan National d'Action, instauration d’un espace protégé, programme de mesures de la directive-cadre sur l’eau, trame verte et bleue, etc.). Elles peuvent être complémentaires aux actions publiques (en se situant par exemple sur le même bassin-versant ou sur un site Natura 2000), mais ne peuvent pas s’y substituer (source : </t>
    </r>
    <r>
      <rPr>
        <i/>
        <sz val="14"/>
        <color theme="1"/>
        <rFont val="Calibri"/>
        <family val="2"/>
        <scheme val="minor"/>
      </rPr>
      <t>Approche standardisée du dimensionnement de la compensation écologique)</t>
    </r>
  </si>
  <si>
    <r>
      <t xml:space="preserve">Une mesure de compensation est additionnelle lorsqu’elle génère un gain écologique qui n’aurait pas pu être atteint en son absence (source : </t>
    </r>
    <r>
      <rPr>
        <i/>
        <sz val="14"/>
        <color theme="1"/>
        <rFont val="Calibri"/>
        <family val="2"/>
        <scheme val="minor"/>
      </rPr>
      <t>Approche standardisée du dimensionnement de la compensation écologique</t>
    </r>
    <r>
      <rPr>
        <sz val="14"/>
        <color theme="1"/>
        <rFont val="Calibri"/>
        <family val="2"/>
        <scheme val="minor"/>
      </rPr>
      <t>)</t>
    </r>
  </si>
  <si>
    <t>Espèce, cortège d'espèces, habitat ou fonction visée par le projet et faisant l'objet d'unités de compensation, de restauration et de renaturation (UCRR).</t>
  </si>
  <si>
    <r>
      <t xml:space="preserve">Espèce pour laquelle le niveau de rareté et des menaces la concernant est tel qu’il y a un doute sérieux quant à son maintien dans un bon état de conservation à l’échelle régionale lorsqu’elle subit une destruction ou une dégradation de son site de reproduction ou de son aire de repos (source : </t>
    </r>
    <r>
      <rPr>
        <i/>
        <sz val="14"/>
        <rFont val="Calibri"/>
        <family val="2"/>
        <scheme val="minor"/>
      </rPr>
      <t>Les conditions d’application de la réglementation relative à la protection des espèces de faune et de flore sauvages</t>
    </r>
    <r>
      <rPr>
        <sz val="14"/>
        <rFont val="Calibri"/>
        <family val="2"/>
        <scheme val="minor"/>
      </rPr>
      <t>, Ministère de l'Écologie, du Développement durable, et de l’Énergie).</t>
    </r>
  </si>
  <si>
    <r>
      <t xml:space="preserve">L'habitat est un espace dont les conditions écologiques biotiques et abiotiques (climat, le sol, le relief, etc.) sont homogènes, support d'une certaine flore et faune y réalisant tout ou partie de leur cycle biologique (source : </t>
    </r>
    <r>
      <rPr>
        <i/>
        <sz val="14"/>
        <rFont val="Calibri"/>
        <family val="2"/>
        <scheme val="minor"/>
      </rPr>
      <t>Approche standardisée du dimensionnement de la compensation écologique</t>
    </r>
    <r>
      <rPr>
        <sz val="14"/>
        <rFont val="Calibri"/>
        <family val="2"/>
        <scheme val="minor"/>
      </rPr>
      <t>). Dans la Grille d'Evaluation de la Pertinence Ecologique (GEPE), sont entendus par habitat tous les habitats terrestres et d'eau douce décrits dans la classification EUNIS.</t>
    </r>
  </si>
  <si>
    <r>
      <t>Après évitement et réduction, un impact sur des milieux naturels peut être qualifié de significatif lorsque l’enjeu de leur conservation apparaît important ou lorsque leur rôle dans l’écosystème est susceptible d’être altéré par le projet, entraînant une perte de fonctions et/ou une atteinte à la qualité écologique de l’écosystème considéré. Le caractère significatif d’un impact fait l’objet d’une définition propre à chaque réglementation. Le seuil de significativité de l’ampleur d’un impact est propre à l’élément de biodiversité affecté et au territoire concerné (source :</t>
    </r>
    <r>
      <rPr>
        <i/>
        <sz val="14"/>
        <rFont val="Calibri"/>
        <family val="2"/>
        <scheme val="minor"/>
      </rPr>
      <t xml:space="preserve"> Approche standardisée du dimensionnement de la compensation écologique</t>
    </r>
    <r>
      <rPr>
        <sz val="14"/>
        <rFont val="Calibri"/>
        <family val="2"/>
        <scheme val="minor"/>
      </rPr>
      <t>).</t>
    </r>
  </si>
  <si>
    <t>Menace introduites par l'Homme, de façon volontaire ou accidentelle, sur un territoire.</t>
  </si>
  <si>
    <r>
      <t xml:space="preserve">Ensemble de démarches suivies pour parvenir à déterminer les caractéristiques qu'il convient de donner à la compensation pour qu'elle joue convenablement le rôle qui lui revient : contrebalancer l'impact résiduel engendré par l'impact (source : </t>
    </r>
    <r>
      <rPr>
        <i/>
        <sz val="14"/>
        <rFont val="Calibri"/>
        <family val="2"/>
        <scheme val="minor"/>
      </rPr>
      <t>Approche standardisée du dimensionnement de la compensation écologique</t>
    </r>
    <r>
      <rPr>
        <sz val="14"/>
        <rFont val="Calibri"/>
        <family val="2"/>
        <scheme val="minor"/>
      </rPr>
      <t>).</t>
    </r>
  </si>
  <si>
    <t>Objectif spécifique, évaluable et mesurable, en relation avec un objectif à long terme (INRAE).</t>
  </si>
  <si>
    <t>Etat écologique visé à l'issue des actions écologique et de gestion. Doit pouvoir être atteint au cours de la durée du projet de compensation (INRAE).</t>
  </si>
  <si>
    <t>Réservoir écologique</t>
  </si>
  <si>
    <t>Ensemble des écosystèmes liés au site naturel potentiellement impactés par les actions de compensation (INRAE).</t>
  </si>
  <si>
    <r>
      <t xml:space="preserve">Les réservoirs de biodiversité sont des espaces dans lesquels la biodiversité est riche, où les espèces peuvent effectuer tout ou partie de leur cycle de vie et où les habitats naturels peuvent assurer leur fonctionnement en ayant notamment une taille suffisante, qui abritent des noyaux de populations d'espèces à partir desquels les individus se dispersent ou qui sont susceptibles de permettre l'accueil de nouvelles populations d'espèces (source : </t>
    </r>
    <r>
      <rPr>
        <i/>
        <sz val="14"/>
        <rFont val="Calibri"/>
        <family val="2"/>
        <scheme val="minor"/>
      </rPr>
      <t>Approche standardisée du dimensionnement de la compensation écologique</t>
    </r>
    <r>
      <rPr>
        <sz val="14"/>
        <rFont val="Calibri"/>
        <family val="2"/>
        <scheme val="minor"/>
      </rPr>
      <t>).</t>
    </r>
  </si>
  <si>
    <r>
      <t xml:space="preserve">Le concept général de trajectoire d’un écosystème recouvre à la fois la succession « naturelle » d’un écosystème et tous les autres itinéraires que peut suivre cet
écosystème sous les diverses pressions qui lui sont appliquées (source : </t>
    </r>
    <r>
      <rPr>
        <i/>
        <sz val="14"/>
        <rFont val="Calibri"/>
        <family val="2"/>
        <scheme val="minor"/>
      </rPr>
      <t>Approche standardisée du dimensionnement de la compensation écologique</t>
    </r>
    <r>
      <rPr>
        <sz val="14"/>
        <rFont val="Calibri"/>
        <family val="2"/>
        <scheme val="minor"/>
      </rPr>
      <t>).</t>
    </r>
  </si>
  <si>
    <t>Unité de Compensation, de Restauration et de Renaturation</t>
  </si>
  <si>
    <t>Atlas de la Biodiversité Communale (ABC)</t>
  </si>
  <si>
    <t>Liste des Espèces Exotiques Envahissantes</t>
  </si>
  <si>
    <t>Méthode d'évaluation du potentiel de gain écologique de sites terrestres - POGEIS (OFB)</t>
  </si>
  <si>
    <t>AVIS DE SYNTHESE DU SERVICE INSTRUCTEUR</t>
  </si>
  <si>
    <t>7. Dynamique spontanée des cibles à l'état initial</t>
  </si>
  <si>
    <t xml:space="preserve">11. Pérennité des réservoirs de biodiversité du périmètre élargi </t>
  </si>
  <si>
    <t>16. Pérennité pendant l'agrément</t>
  </si>
  <si>
    <t>17. Pérennité après l'agrément</t>
  </si>
  <si>
    <t>27. Site témoin</t>
  </si>
  <si>
    <t>28. Introduction d'espèces ou d'individus</t>
  </si>
  <si>
    <t>31. Influence du
changement climatique</t>
  </si>
  <si>
    <t>Une cible est une espèce/un habitat*/un cortège d'espèces ou une fonction* visée par le projet et faisant l'objet d'Unités de Compensation, de Restauration et de Renaturation* (UCRR).</t>
  </si>
  <si>
    <t xml:space="preserve">Nombre :     </t>
  </si>
  <si>
    <t xml:space="preserve"> 9. Le site est-il connecté à des réservoirs de biodiversité* à l’issue des actions écologiques ?</t>
  </si>
  <si>
    <t xml:space="preserve">28. L'une des actions écologiques consiste-t-elle à introduire des individus d'espèces végétales ou animales sur le site (semis, plantation, réintroduction conservatoire) ? </t>
  </si>
  <si>
    <t>29. Un plan de gestion est-il prévu après les actions écologiques initiales ?</t>
  </si>
  <si>
    <t>Action/activité mise en œuvre pour obtenir un gain écologique (source : INRAE)</t>
  </si>
  <si>
    <t>Ensemble d'actions permettant de générer des gains écologiques visant à contrebalancer les dommages causés par la réalisation d'un projet qui n'ont pu être suffisament évités ou réduits (source : INRAE).</t>
  </si>
  <si>
    <t>Etat écologique du site après la mise en place des mesures de compensation (source : INRAE).</t>
  </si>
  <si>
    <t>Etat écologique du site avant la réalisation des mesures de compensation (source : INRAE).</t>
  </si>
  <si>
    <t>Prise en compte des ressources matérielles (équipements, financement) et immaterielles (connaissances) nécessaires à la réalisation du projet afin d'évaluer la facilité de mise en œuvre et les chances de succès d'une action écologique (source : INRAE).</t>
  </si>
  <si>
    <t>Amélioration de l'état écologique d'une population, d'un milieu ou des fonctions d'un milieu obtenue via des actions de restauration (source : INRAE).</t>
  </si>
  <si>
    <t>Menace d'origine biologique ou anthropique présente autour du site (source : INRAE).</t>
  </si>
  <si>
    <t>Menace d'origine biologique ou anthropique présente au sein du site (source : INRAE).</t>
  </si>
  <si>
    <t>Critères évalués par la Grille d'Evaluation de la Pertinence Ecologique (GEPE) reposant sur trois éléments majeurs : la stratégie de gain écologique, la localisation du projet et le respect des principes de la compensation (source : INRAE).</t>
  </si>
  <si>
    <t>Site ayant subit des impacts d'origine anthropique sur lequel pourront être réalisées des actions écologiques (source : INRAE).</t>
  </si>
  <si>
    <t xml:space="preserve">Suivi de l’efficacité des mesures de compensation, de sorte à pouvoir proposer des mesures correctives le cas échéant. Ces suivis permettent de s'assurer que le site est sur la bonne trajectoire écologique pour atteindre ou maintenir les gains écologiques visés (source : INRAE). </t>
  </si>
  <si>
    <t>Témoin négatif : Site similaire au site de compensation à l'état initial, et n'ayant pas fait l'objet d'actions écologiques. 
Témoin positif : Site similaire au site de compensation à l'état initial, et ayant fait l'objet des mêmes actions écologiques que le site de compensation (source : INRAE).</t>
  </si>
  <si>
    <t xml:space="preserve">Unité d'échange des gains écologiques entre opérateur de compensation et aménageur, qui correspond à une prestation de génie écologique délimitée dans le temps et dans l'espace (source : INRAE). </t>
  </si>
  <si>
    <t>13. Existe-il des barrières au déplacement et/ou à la dispersion des individus entre les différentes parties du site ?</t>
  </si>
  <si>
    <t>2.2 RESPECT DE L'ADDITIONNALITE ADMINISTRATIVE</t>
  </si>
  <si>
    <t>2.3 PERENNITE DU SITE</t>
  </si>
  <si>
    <t>2.4 ETAT INITIAL DU SITE</t>
  </si>
  <si>
    <t>Délais
(années)</t>
  </si>
  <si>
    <t>Le projet présente t-il une plue-value écologique ?</t>
  </si>
  <si>
    <t xml:space="preserve">Remarque : Indiquer en commentaires la version du dossier ainsi que les numéros de pages appuyant chacune des réponses
</t>
  </si>
  <si>
    <t>Etat écologique du site à l'état initial :</t>
  </si>
  <si>
    <t>Avez-vous utilisé l'outil POGEIS ?</t>
  </si>
  <si>
    <t>Nom de l'espèce implantée</t>
  </si>
  <si>
    <t>Espèce présente localement</t>
  </si>
  <si>
    <t>Résultats POGEIS :</t>
  </si>
  <si>
    <t>Marge de progrès sur le site</t>
  </si>
  <si>
    <t>Surface et contexte paysager</t>
  </si>
  <si>
    <t>Habitat(s)</t>
  </si>
  <si>
    <t>Opérateur de SNCRR</t>
  </si>
  <si>
    <t xml:space="preserve">Fiche pratique « Bail rural à clauses environnementales » </t>
  </si>
  <si>
    <t>Guide méthodologique Obligation Réelle Environnementale (ORE)</t>
  </si>
  <si>
    <t>Fiche pratique « Bail rural à clauses environnementales »</t>
  </si>
  <si>
    <r>
      <t xml:space="preserve">Origine des semences, plants, </t>
    </r>
    <r>
      <rPr>
        <b/>
        <i/>
        <sz val="11"/>
        <color theme="0"/>
        <rFont val="Calibri"/>
        <family val="2"/>
        <scheme val="minor"/>
      </rPr>
      <t>etc.</t>
    </r>
  </si>
  <si>
    <t>Nombre d'UCRR</t>
  </si>
  <si>
    <t>Cible 5</t>
  </si>
  <si>
    <r>
      <rPr>
        <b/>
        <sz val="14"/>
        <color theme="1"/>
        <rFont val="Calibri"/>
        <family val="2"/>
        <scheme val="minor"/>
      </rPr>
      <t>Documents associés</t>
    </r>
    <r>
      <rPr>
        <sz val="14"/>
        <color theme="1"/>
        <rFont val="Calibri"/>
        <family val="2"/>
        <scheme val="minor"/>
      </rPr>
      <t xml:space="preserve"> 
(version du dossier de demande d'agrément, études naturalistes…)</t>
    </r>
  </si>
  <si>
    <r>
      <rPr>
        <b/>
        <sz val="14"/>
        <color theme="1"/>
        <rFont val="Calibri"/>
        <family val="2"/>
        <scheme val="minor"/>
      </rPr>
      <t>Service instructeur</t>
    </r>
    <r>
      <rPr>
        <sz val="14"/>
        <color theme="1"/>
        <rFont val="Calibri"/>
        <family val="2"/>
        <scheme val="minor"/>
      </rPr>
      <t xml:space="preserve"> 
(DREAL, DTT…)</t>
    </r>
  </si>
  <si>
    <t>2.1 LES USAGES DU SITE</t>
  </si>
  <si>
    <t>14. Existe-t-il d'autres usages ou activités prévus sur le site durant l'agrément ?</t>
  </si>
  <si>
    <t xml:space="preserve">16. Quelle est la maîtrise foncière ou d’usage* pendant l'agrément ? </t>
  </si>
  <si>
    <t xml:space="preserve"> Réponse</t>
  </si>
  <si>
    <t>Cible*</t>
  </si>
  <si>
    <t>Délai
(années)</t>
  </si>
  <si>
    <t>Avis automatisé délai</t>
  </si>
  <si>
    <t>Efficacité</t>
  </si>
  <si>
    <t xml:space="preserve">Efficacité </t>
  </si>
  <si>
    <t>Actions écologiques</t>
  </si>
  <si>
    <r>
      <t xml:space="preserve">Fonction de l'utilisateur.ice
(service instructeur, bureau d'étude, </t>
    </r>
    <r>
      <rPr>
        <b/>
        <i/>
        <sz val="14"/>
        <color theme="1"/>
        <rFont val="Calibri"/>
        <family val="2"/>
        <scheme val="minor"/>
      </rPr>
      <t>etc.</t>
    </r>
    <r>
      <rPr>
        <b/>
        <sz val="14"/>
        <color theme="1"/>
        <rFont val="Calibri"/>
        <family val="2"/>
        <scheme val="minor"/>
      </rPr>
      <t>)</t>
    </r>
  </si>
  <si>
    <r>
      <rPr>
        <u/>
        <sz val="12"/>
        <color theme="1"/>
        <rFont val="Calibri"/>
        <family val="2"/>
        <scheme val="minor"/>
      </rPr>
      <t>Consignes</t>
    </r>
    <r>
      <rPr>
        <sz val="12"/>
        <color theme="1"/>
        <rFont val="Calibri"/>
        <family val="2"/>
        <scheme val="minor"/>
      </rPr>
      <t xml:space="preserve">
Dans le premier tableau : préciser le nombre total d'espèces, de cortèges d'espèces, de fonctions et/ou d'habitats ciblés par le projet et faisant l’objet d’UCRR.
Dans le second tableau : indiquer le nom des cibles faisant l'objet d'UCRR ainsi que l'habitat, l'espèce/le cortège d'espèces et/ou la fonction correspondante.
</t>
    </r>
  </si>
  <si>
    <t>La dynamique spontanée des cibles correspond à leur trajectoire écologique en l'absence d'actions écologiques sur le site</t>
  </si>
  <si>
    <r>
      <rPr>
        <b/>
        <sz val="12"/>
        <color theme="1"/>
        <rFont val="Calibri"/>
        <family val="2"/>
        <scheme val="minor"/>
      </rPr>
      <t>Attention :</t>
    </r>
    <r>
      <rPr>
        <sz val="12"/>
        <color theme="1"/>
        <rFont val="Calibri"/>
        <family val="2"/>
        <scheme val="minor"/>
      </rPr>
      <t xml:space="preserve"> les aménagements ponctuels (gîtes et abris artificiels) ne peuvent être considérés à eux seuls comme étant des mesures de compensation. Ils doivent être complémentaires à une autre mesure de restauration/réhabilitation (C2.1).</t>
    </r>
  </si>
  <si>
    <t xml:space="preserve">33. Quelles sont les menaces internes* au site ? </t>
  </si>
  <si>
    <t xml:space="preserve">34. Quelles sont les menaces externes* au site ? </t>
  </si>
  <si>
    <t>Sommaire</t>
  </si>
  <si>
    <t>1.5 Connectivité du site</t>
  </si>
  <si>
    <t>2.2 Respect de l'additionnalité administrative</t>
  </si>
  <si>
    <t>2.3 Perennité du site</t>
  </si>
  <si>
    <t>2.4 Etat initial du site</t>
  </si>
  <si>
    <t>3.1 Actions écologiques</t>
  </si>
  <si>
    <t>3.2 Méthodes de calcul du gain écologique</t>
  </si>
  <si>
    <t>3.3 Gestion du site</t>
  </si>
  <si>
    <t>4.1 Changement climatique et aléas naturels</t>
  </si>
  <si>
    <t>4.2 Menaces internes et externes</t>
  </si>
  <si>
    <r>
      <t xml:space="preserve">Le tableur comprend 7 feuilles : INTRODUCTION, LISEZ-MOI, SOMMAIRE, EVALUATION, BILAN_AVIS, RESSOURCES et GLOSSAIRE. 
La feuille </t>
    </r>
    <r>
      <rPr>
        <b/>
        <sz val="15"/>
        <color theme="1"/>
        <rFont val="Calibri"/>
        <family val="2"/>
        <scheme val="minor"/>
      </rPr>
      <t>INTRODUCTION</t>
    </r>
    <r>
      <rPr>
        <sz val="15"/>
        <color theme="1"/>
        <rFont val="Calibri"/>
        <family val="2"/>
        <scheme val="minor"/>
      </rPr>
      <t xml:space="preserve"> explique le fonctionnement général de la grille. La feuille </t>
    </r>
    <r>
      <rPr>
        <b/>
        <sz val="15"/>
        <color theme="1"/>
        <rFont val="Calibri"/>
        <family val="2"/>
        <scheme val="minor"/>
      </rPr>
      <t>LISEZ-MOI</t>
    </r>
    <r>
      <rPr>
        <sz val="15"/>
        <color theme="1"/>
        <rFont val="Calibri"/>
        <family val="2"/>
        <scheme val="minor"/>
      </rPr>
      <t xml:space="preserve"> est un extrait de la notice de la GEPE et accompagne le remplissage de la grille. La feuille </t>
    </r>
    <r>
      <rPr>
        <b/>
        <sz val="15"/>
        <color theme="1"/>
        <rFont val="Calibri"/>
        <family val="2"/>
        <scheme val="minor"/>
      </rPr>
      <t>SOMMAIRE</t>
    </r>
    <r>
      <rPr>
        <sz val="15"/>
        <color theme="1"/>
        <rFont val="Calibri"/>
        <family val="2"/>
        <scheme val="minor"/>
      </rPr>
      <t xml:space="preserve"> rassemble les différentes parties de la feuille EVALUATION et permet un renvoi direct vers celle-ci. La feuille </t>
    </r>
    <r>
      <rPr>
        <b/>
        <sz val="15"/>
        <color theme="1"/>
        <rFont val="Calibri"/>
        <family val="2"/>
        <scheme val="minor"/>
      </rPr>
      <t>EVALUATION</t>
    </r>
    <r>
      <rPr>
        <sz val="15"/>
        <color theme="1"/>
        <rFont val="Calibri"/>
        <family val="2"/>
        <scheme val="minor"/>
      </rPr>
      <t xml:space="preserve"> est la feuille à remplir lors de l'évaluation d’un dossier en répondant à 34 questions. La feuille </t>
    </r>
    <r>
      <rPr>
        <b/>
        <sz val="15"/>
        <color theme="1"/>
        <rFont val="Calibri"/>
        <family val="2"/>
        <scheme val="minor"/>
      </rPr>
      <t>BILAN_AVIS</t>
    </r>
    <r>
      <rPr>
        <sz val="15"/>
        <color theme="1"/>
        <rFont val="Calibri"/>
        <family val="2"/>
        <scheme val="minor"/>
      </rPr>
      <t xml:space="preserve"> offre un aperçu global des avis rendus à l’issue du questionnaire. La feuille </t>
    </r>
    <r>
      <rPr>
        <b/>
        <sz val="15"/>
        <color theme="1"/>
        <rFont val="Calibri"/>
        <family val="2"/>
        <scheme val="minor"/>
      </rPr>
      <t>RESSOURCES</t>
    </r>
    <r>
      <rPr>
        <sz val="15"/>
        <color theme="1"/>
        <rFont val="Calibri"/>
        <family val="2"/>
        <scheme val="minor"/>
      </rPr>
      <t xml:space="preserve"> apporte une liste non exhaustive de documents/guides/méthodes mobilisables. Enfin, la feuille </t>
    </r>
    <r>
      <rPr>
        <b/>
        <sz val="15"/>
        <color theme="1"/>
        <rFont val="Calibri"/>
        <family val="2"/>
        <scheme val="minor"/>
      </rPr>
      <t>GLOSSAIRE</t>
    </r>
    <r>
      <rPr>
        <sz val="15"/>
        <color theme="1"/>
        <rFont val="Calibri"/>
        <family val="2"/>
        <scheme val="minor"/>
      </rPr>
      <t xml:space="preserve"> regroupe les définitions des principaux termes utilisés dans la GEPE.</t>
    </r>
  </si>
  <si>
    <t>! Information : Un double-clic sur une rubrique du sommaire vous redirige directement à la section correspondante de la feuille EVALUATION.</t>
  </si>
  <si>
    <t>Portail OFB - Centres de ressources</t>
  </si>
  <si>
    <t>Portail technique de l'OFB - Centres de ressources</t>
  </si>
  <si>
    <t>Identification des cibles</t>
  </si>
  <si>
    <t>1.1 Acteurs du projet</t>
  </si>
  <si>
    <t>Renvoi à la feuille GLOSSAIRE</t>
  </si>
  <si>
    <t>C1.62 Eaux temporaires mésotrophes</t>
  </si>
  <si>
    <t>1.4 Informations sur les cibles</t>
  </si>
  <si>
    <t>Evaluation
automatisée</t>
  </si>
  <si>
    <t>Evaluation automatisée</t>
  </si>
  <si>
    <t>https://theses.hal.science/tel-05262513v1/file/DESCHLER_2025_archivage.pdf</t>
  </si>
  <si>
    <r>
      <t xml:space="preserve">3.  Quel est l'historique du site ? 
</t>
    </r>
    <r>
      <rPr>
        <sz val="12"/>
        <color theme="1"/>
        <rFont val="Calibri"/>
        <family val="2"/>
        <scheme val="minor"/>
      </rPr>
      <t>(Ancienne friche industrielle par exemple)</t>
    </r>
  </si>
  <si>
    <t>6. Quel est l'état des connaissances concernant chaque cible, sur quelles sources le projet s'appuie-t-il ?</t>
  </si>
  <si>
    <t xml:space="preserve">
23. Quels sont les actions écologiques (ou "objectifs opérationnels*") choisies pour atteindre les objectifs à long terme du projet ?</t>
  </si>
  <si>
    <t>Les mesures prises sont :</t>
  </si>
  <si>
    <t>Mesures envisagées pour y remédier</t>
  </si>
  <si>
    <t>[0 à 1[ ha : Danger
[1 à 10[ ha : Vigilance
&gt;10 ha : Favorable
L'avis final est à ajuster selon le contexte paysager du site.</t>
  </si>
  <si>
    <t>Lien : Méthode d’évaluation du potentiel de gain écologique de sites terrestres (POGEIS)</t>
  </si>
  <si>
    <r>
      <t xml:space="preserve">2. Quelle est la superficie du site de compensation ? 
</t>
    </r>
    <r>
      <rPr>
        <u/>
        <sz val="12"/>
        <color theme="1"/>
        <rFont val="Calibri"/>
        <family val="2"/>
        <scheme val="minor"/>
      </rPr>
      <t>Avis</t>
    </r>
    <r>
      <rPr>
        <sz val="12"/>
        <color theme="1"/>
        <rFont val="Calibri"/>
        <family val="2"/>
        <scheme val="minor"/>
      </rPr>
      <t xml:space="preserve"> : 
En restauration écologique, les sites de grande taille ont généralement de meilleures chances de succès. Plus un site est de petite taille, plus il est nécessaire qu'il soit bien intégré dans les trames écologiques l'entourant. 
Les seuils proposés ici sont issus de POGEIS </t>
    </r>
    <r>
      <rPr>
        <sz val="12"/>
        <rFont val="Calibri"/>
        <family val="2"/>
        <scheme val="minor"/>
      </rPr>
      <t>(lien ci-dessous</t>
    </r>
    <r>
      <rPr>
        <sz val="12"/>
        <color theme="1"/>
        <rFont val="Calibri"/>
        <family val="2"/>
        <scheme val="minor"/>
      </rPr>
      <t xml:space="preserve">, page 8-10) : </t>
    </r>
  </si>
  <si>
    <t>la description des menaces est :</t>
  </si>
  <si>
    <t>L'effet est :</t>
  </si>
  <si>
    <r>
      <rPr>
        <u/>
        <sz val="12"/>
        <color theme="1"/>
        <rFont val="Calibri"/>
        <family val="2"/>
        <scheme val="minor"/>
      </rPr>
      <t>Informations</t>
    </r>
    <r>
      <rPr>
        <sz val="12"/>
        <color theme="1"/>
        <rFont val="Calibri"/>
        <family val="2"/>
        <scheme val="minor"/>
      </rPr>
      <t xml:space="preserve">
La notion de périmètre élargi dépend de l'écosystème concerné ainsi que des actions écologiques menées. Par exemple, dans le cas d'actions touchant un cours d'eau, le périmètre élargi sera constitué des écosystèmes aquatiques et riverains localisés à l'aval des actions.
</t>
    </r>
  </si>
  <si>
    <t>32. Existent-ils des aléas naturels susceptibles de menacer le site ?</t>
  </si>
  <si>
    <t xml:space="preserve">Description du risque </t>
  </si>
  <si>
    <t>La description du risque est :</t>
  </si>
  <si>
    <t xml:space="preserve">Mesures envisagées pour y remédier </t>
  </si>
  <si>
    <r>
      <rPr>
        <u/>
        <sz val="12"/>
        <color theme="1"/>
        <rFont val="Calibri"/>
        <family val="2"/>
        <scheme val="minor"/>
      </rPr>
      <t xml:space="preserve">Informations
</t>
    </r>
    <r>
      <rPr>
        <sz val="12"/>
        <color theme="1"/>
        <rFont val="Calibri"/>
        <family val="2"/>
        <scheme val="minor"/>
      </rPr>
      <t>Des solutions de maintien de la vocation écologique du site à l’issue de la période de validité doivent être proposées au plus tard cinq ans avant la fin de l'agrément.</t>
    </r>
    <r>
      <rPr>
        <u/>
        <sz val="12"/>
        <color theme="1"/>
        <rFont val="Calibri"/>
        <family val="2"/>
        <scheme val="minor"/>
      </rPr>
      <t xml:space="preserve">
Consigne</t>
    </r>
    <r>
      <rPr>
        <sz val="12"/>
        <color theme="1"/>
        <rFont val="Calibri"/>
        <family val="2"/>
        <scheme val="minor"/>
      </rPr>
      <t xml:space="preserve">
Préciser la nature de la maîtrise foncière prévue après la durée de l'agrément (ORE, bail emphytéotique, rétrocession à un CEN, ENS, </t>
    </r>
    <r>
      <rPr>
        <i/>
        <sz val="12"/>
        <color theme="1"/>
        <rFont val="Calibri"/>
        <family val="2"/>
        <scheme val="minor"/>
      </rPr>
      <t>etc.</t>
    </r>
    <r>
      <rPr>
        <sz val="12"/>
        <color theme="1"/>
        <rFont val="Calibri"/>
        <family val="2"/>
        <scheme val="minor"/>
      </rPr>
      <t xml:space="preserve">).
</t>
    </r>
    <r>
      <rPr>
        <u/>
        <sz val="12"/>
        <color theme="1"/>
        <rFont val="Calibri"/>
        <family val="2"/>
        <scheme val="minor"/>
      </rPr>
      <t xml:space="preserve">Avis
</t>
    </r>
    <r>
      <rPr>
        <sz val="12"/>
        <color theme="1"/>
        <rFont val="Calibri"/>
        <family val="2"/>
        <scheme val="minor"/>
      </rPr>
      <t>Favorable : l'opérateur prévoit en amont une solution de maintien de l'état écologique du site. 
Vigilance : aucune solution de maintien de l'état écologique du site n'est prévue.</t>
    </r>
  </si>
  <si>
    <r>
      <rPr>
        <u/>
        <sz val="12"/>
        <color theme="1"/>
        <rFont val="Calibri"/>
        <family val="2"/>
        <scheme val="minor"/>
      </rPr>
      <t>Indicateurs</t>
    </r>
    <r>
      <rPr>
        <sz val="12"/>
        <color theme="1"/>
        <rFont val="Calibri"/>
        <family val="2"/>
        <scheme val="minor"/>
      </rPr>
      <t xml:space="preserve">
Utilisation de typologies standardisées :
Pour les habitats : code EUNIS (&gt;= niveau 3)
Pour les espèces : nom scientifique et nom vernaculaire
</t>
    </r>
    <r>
      <rPr>
        <u/>
        <sz val="12"/>
        <color theme="1"/>
        <rFont val="Calibri"/>
        <family val="2"/>
        <scheme val="minor"/>
      </rPr>
      <t>Informations</t>
    </r>
    <r>
      <rPr>
        <sz val="12"/>
        <color theme="1"/>
        <rFont val="Calibri"/>
        <family val="2"/>
        <scheme val="minor"/>
      </rPr>
      <t xml:space="preserve">
Les fonctions d'un habitat peuvent être liées au cycle biologique d'une espèce (reproduction, nourrissage...), à la connectivité du paysage (TVB), à des fonctions biogéochimiques, hydrologiques, </t>
    </r>
    <r>
      <rPr>
        <i/>
        <sz val="12"/>
        <color theme="1"/>
        <rFont val="Calibri"/>
        <family val="2"/>
        <scheme val="minor"/>
      </rPr>
      <t xml:space="preserve">etc. 
</t>
    </r>
    <r>
      <rPr>
        <u/>
        <sz val="12"/>
        <color theme="1"/>
        <rFont val="Calibri"/>
        <family val="2"/>
        <scheme val="minor"/>
      </rPr>
      <t xml:space="preserve">Avis
</t>
    </r>
    <r>
      <rPr>
        <sz val="12"/>
        <color theme="1"/>
        <rFont val="Calibri"/>
        <family val="2"/>
        <scheme val="minor"/>
      </rPr>
      <t>Favorable : l'identification des cibles est précise et standardisée.
Vigilance : l'identification des cibles est précise mais non standardisée.
Danger : l'identification des cibles est imprécise.</t>
    </r>
  </si>
  <si>
    <r>
      <rPr>
        <b/>
        <u/>
        <sz val="14"/>
        <rFont val="Calibri"/>
        <family val="2"/>
        <scheme val="minor"/>
      </rPr>
      <t>Information</t>
    </r>
    <r>
      <rPr>
        <b/>
        <sz val="14"/>
        <rFont val="Calibri"/>
        <family val="2"/>
        <scheme val="minor"/>
      </rPr>
      <t xml:space="preserve"> : Un double-clic sur l’intitulé du critère vous redirige vers la question correspondante dans la feuille EVALUATION.</t>
    </r>
  </si>
  <si>
    <t>1.2 Utilisateurs de la GEPE</t>
  </si>
  <si>
    <r>
      <t xml:space="preserve">
</t>
    </r>
    <r>
      <rPr>
        <u/>
        <sz val="12"/>
        <color theme="1"/>
        <rFont val="Calibri"/>
        <family val="2"/>
        <scheme val="minor"/>
      </rPr>
      <t>Consigne</t>
    </r>
    <r>
      <rPr>
        <sz val="12"/>
        <color theme="1"/>
        <rFont val="Calibri"/>
        <family val="2"/>
        <scheme val="minor"/>
      </rPr>
      <t xml:space="preserve">
Indiquer dans le tableau le niveau de menace/rareté à l'échelle la plus fine possible, puis ajouter en commentaire toutes les informations utiles pour juger du niveau d'enjeu de l'espèce (rareté à l'échelle nationale, niveau de menace - liste rouge de l'IUCN, niveau de protection réglementaire, </t>
    </r>
    <r>
      <rPr>
        <i/>
        <sz val="12"/>
        <color theme="1"/>
        <rFont val="Calibri"/>
        <family val="2"/>
        <scheme val="minor"/>
      </rPr>
      <t>etc</t>
    </r>
    <r>
      <rPr>
        <sz val="12"/>
        <color theme="1"/>
        <rFont val="Calibri"/>
        <family val="2"/>
        <scheme val="minor"/>
      </rPr>
      <t xml:space="preserve">.).
Pour les cortèges d'espèces, sélectionner le niveau de menace/rareté le plus élevé parmi ceux des espèces appartenant au cortège. Indiquer dans l'espace commentaire le nom de l'espèce qui présente le niveau d'enjeu le plus élevé. 
Les fonctions écologiques ne sont pas concernées (sélectionner "Non concernée").
</t>
    </r>
    <r>
      <rPr>
        <u/>
        <sz val="12"/>
        <color theme="1"/>
        <rFont val="Calibri"/>
        <family val="2"/>
        <scheme val="minor"/>
      </rPr>
      <t>Ressources</t>
    </r>
    <r>
      <rPr>
        <sz val="12"/>
        <color theme="1"/>
        <rFont val="Calibri"/>
        <family val="2"/>
        <scheme val="minor"/>
      </rPr>
      <t xml:space="preserve"> 
- Liste rouge mondiale de l'UICN 
- Liste des espèces d'intérêt communautaire de la Directive Habitats-Faune-Flore
- Liste d'espèces de la Directive Oiseaux
- Protection règlementaire (Natura 2000, ZNIEFF II et II, </t>
    </r>
    <r>
      <rPr>
        <i/>
        <sz val="12"/>
        <color theme="1"/>
        <rFont val="Calibri"/>
        <family val="2"/>
        <scheme val="minor"/>
      </rPr>
      <t>etc</t>
    </r>
    <r>
      <rPr>
        <sz val="12"/>
        <color theme="1"/>
        <rFont val="Calibri"/>
        <family val="2"/>
        <scheme val="minor"/>
      </rPr>
      <t xml:space="preserve">.)
</t>
    </r>
    <r>
      <rPr>
        <u/>
        <sz val="12"/>
        <color theme="1"/>
        <rFont val="Calibri"/>
        <family val="2"/>
        <scheme val="minor"/>
      </rPr>
      <t xml:space="preserve">Avis
</t>
    </r>
    <r>
      <rPr>
        <sz val="12"/>
        <color theme="1"/>
        <rFont val="Calibri"/>
        <family val="2"/>
        <scheme val="minor"/>
      </rPr>
      <t>Favorable : espèces et habitats les plus ordinaires.
Vigilance : espèce rare en déclin. Il est idifficile de maintenir ou de faire revenir sur un site une espèce rare en déclin. Certains écosystèmes sont difficiles à recréer. Cela représente un risque pour la réussite du projet.
Danger : espèces et habitats très rares ou très menacés. Dans l'idéal, ces espèces et habitats sont exclus de la définition des UCRR, car leur destruction n'est pas souhaitable et non compensable. 
Plus le niveau d'enjeu des espèces est élevé, plus il est nécessaire d'être strict sur les garanties techniques associées au projet.
L'avis est à déterminer en fonction du niveau de menace et de l'état de conservation de la cible, à l'échelle nationale et locale. Un avis complémentaire du CSRPN ou du CNPN peut être sollicité.</t>
    </r>
  </si>
  <si>
    <t>Type de méthode utilisée :</t>
  </si>
  <si>
    <t>Niveau de garantie</t>
  </si>
  <si>
    <t>1. INFORMATIONS GENERALES, CIBLES ET CONTEXTE PAYSAGER</t>
  </si>
  <si>
    <t>1. Informations générales, cibles et contexte paysager</t>
  </si>
  <si>
    <t>1. INFORMATIONS GENERALES, CILBES ET CONTEXTE PAYSAGER</t>
  </si>
  <si>
    <t>Connaissances disponibles concernant les cibles</t>
  </si>
  <si>
    <t>Source/type de connaissance mobilisée par l'opérateur
(plusieurs choix possibles)</t>
  </si>
  <si>
    <t xml:space="preserve">Si espèce/cortège: niveau de menace </t>
  </si>
  <si>
    <t xml:space="preserve">Si habitat : rareté et sensibilité </t>
  </si>
  <si>
    <r>
      <rPr>
        <u/>
        <sz val="12"/>
        <color theme="1"/>
        <rFont val="Calibri"/>
        <family val="2"/>
        <scheme val="minor"/>
      </rPr>
      <t xml:space="preserve">
Indicateurs</t>
    </r>
    <r>
      <rPr>
        <sz val="12"/>
        <color theme="1"/>
        <rFont val="Calibri"/>
        <family val="2"/>
        <scheme val="minor"/>
      </rPr>
      <t xml:space="preserve"> 
Présence de réservoirs de biodiversité et de corridors écologiques autour du site
Capacités de dispersion suffisantes des espèces ciblées pour ne pas être isolées
Gain de connectivité démontré pour le territoire à l'issue des mesures de restauration écologique
Cartographies
</t>
    </r>
    <r>
      <rPr>
        <u/>
        <sz val="12"/>
        <color theme="1"/>
        <rFont val="Calibri"/>
        <family val="2"/>
        <scheme val="minor"/>
      </rPr>
      <t>Avis :</t>
    </r>
    <r>
      <rPr>
        <sz val="12"/>
        <color theme="1"/>
        <rFont val="Calibri"/>
        <family val="2"/>
        <scheme val="minor"/>
      </rPr>
      <t xml:space="preserve">
Favorable : Le site est proche de réservoirs de biodiversité clairement identifiés et la connectivité écologique avec ces zones est confirmée. 
Vigilance : Des réservoirs de biodiversité ou des zones protégées existent à proximité du site, mais la connectivité écologique est soit partielle, soit incertaine, soit nécessite des études complémentaires.
Danger : Aucun réservoir de biodiversité n'est identifié à proximité du site et/ou la connectivité écologique est inexistante ou très limitée. </t>
    </r>
  </si>
  <si>
    <t xml:space="preserve">La notion de périmètre élargi dépend des espèces et habitats ciblés. (Par exemple, pour une zone humide, il s'agit du bassin versant de la zone humide, pour une espèce elle est basée sur sa capacité de dispersion). </t>
  </si>
  <si>
    <r>
      <t xml:space="preserve">Indicateurs :
</t>
    </r>
    <r>
      <rPr>
        <sz val="12"/>
        <color theme="1"/>
        <rFont val="Calibri"/>
        <family val="2"/>
        <scheme val="minor"/>
      </rPr>
      <t>Cartographies (i.e : trames écologiques)
Documents de planification  (SRADDET, SCOT, PLU, SAGE, etc.)</t>
    </r>
  </si>
  <si>
    <t xml:space="preserve">20. Des espèces, fonctions et habitats à enjeux sont-ils présents sur le site à l'état initial ? </t>
  </si>
  <si>
    <t>Espèces, fonctions ou habitats à enjeux sur le site</t>
  </si>
  <si>
    <t>21. Quels sont les impacts négatifs du projet sur le périmètre élargi ?</t>
  </si>
  <si>
    <t>Mesures prévues pour les conserver</t>
  </si>
  <si>
    <t>Mesures prévues</t>
  </si>
  <si>
    <r>
      <rPr>
        <u/>
        <sz val="12"/>
        <color theme="1"/>
        <rFont val="Calibri"/>
        <family val="2"/>
        <scheme val="minor"/>
      </rPr>
      <t>Exemples d'impacts négatifs possibles sur le périmètre élargi</t>
    </r>
    <r>
      <rPr>
        <sz val="12"/>
        <color theme="1"/>
        <rFont val="Calibri"/>
        <family val="2"/>
        <scheme val="minor"/>
      </rPr>
      <t xml:space="preserve"> 
Ecoulements, dynamique sédimentaire, rupture de connexions écologiques avec les milieux alentours pour certaines espèces, dispersion d'EEE, </t>
    </r>
    <r>
      <rPr>
        <i/>
        <sz val="12"/>
        <color theme="1"/>
        <rFont val="Calibri"/>
        <family val="2"/>
        <scheme val="minor"/>
      </rPr>
      <t>etc.</t>
    </r>
  </si>
  <si>
    <t xml:space="preserve">18. L'évaluation de l'état initial* du site est-il complet et a-t-il été réalisé en utilisant des protocoles standardisés ? </t>
  </si>
  <si>
    <t>L'état initial du site a-til été réalisé ?</t>
  </si>
  <si>
    <t>Description des indicateurs et des protocoles associés</t>
  </si>
  <si>
    <t xml:space="preserve">Avis </t>
  </si>
  <si>
    <t>Nombre total de cibles :</t>
  </si>
  <si>
    <t>Si la cible était présente historiquement (ou si elle présente mais est en déclin), quelles modifications ont été apportées aux caractéristiques du site sur la végétation et les sols ? Y'a-t-il du drainage ou d'autres modifications importantes du fonctionnement du site ?</t>
  </si>
  <si>
    <t>La cible du projet est-elle présente sur le site OU était-elle historiquement présente sur le site ?</t>
  </si>
  <si>
    <t>31. L'influence du changement climatique sur le territoire met-elle en péril la survie des espèces, habitats et fonctions ciblés ?</t>
  </si>
  <si>
    <t>Le maintien de la cible est :</t>
  </si>
  <si>
    <r>
      <rPr>
        <u/>
        <sz val="12"/>
        <color theme="1"/>
        <rFont val="Calibri"/>
        <family val="2"/>
        <scheme val="minor"/>
      </rPr>
      <t>Indicateurs</t>
    </r>
    <r>
      <rPr>
        <sz val="12"/>
        <color theme="1"/>
        <rFont val="Calibri"/>
        <family val="2"/>
        <scheme val="minor"/>
      </rPr>
      <t xml:space="preserve">
Modélisation des modifications climatiques du territoire
Modélisation de la redistribution des niches écologiques, des aires de répartition, des connectivités, </t>
    </r>
    <r>
      <rPr>
        <i/>
        <sz val="12"/>
        <color theme="1"/>
        <rFont val="Calibri"/>
        <family val="2"/>
        <scheme val="minor"/>
      </rPr>
      <t>etc.</t>
    </r>
    <r>
      <rPr>
        <sz val="12"/>
        <color theme="1"/>
        <rFont val="Calibri"/>
        <family val="2"/>
        <scheme val="minor"/>
      </rPr>
      <t xml:space="preserve">
</t>
    </r>
    <r>
      <rPr>
        <u/>
        <sz val="12"/>
        <color theme="1"/>
        <rFont val="Calibri"/>
        <family val="2"/>
        <scheme val="minor"/>
      </rPr>
      <t>Remarque</t>
    </r>
    <r>
      <rPr>
        <sz val="12"/>
        <color theme="1"/>
        <rFont val="Calibri"/>
        <family val="2"/>
        <scheme val="minor"/>
      </rPr>
      <t xml:space="preserve"> 
Les espèces et habitats en limite d'aire de répartition sont particulièrement susceptibles d'être menacées.
</t>
    </r>
    <r>
      <rPr>
        <u/>
        <sz val="12"/>
        <color theme="1"/>
        <rFont val="Calibri"/>
        <family val="2"/>
        <scheme val="minor"/>
      </rPr>
      <t xml:space="preserve">Avis
</t>
    </r>
    <r>
      <rPr>
        <sz val="12"/>
        <color theme="1"/>
        <rFont val="Calibri"/>
        <family val="2"/>
        <scheme val="minor"/>
      </rPr>
      <t xml:space="preserve">Favorable : l'effet potentiel du changement climatique sur le territoire est mentionné et le maintien de la cible (espèce, habitat ou fonction) n'est pas menacé. 
Vigilance : l'effet potentiel du changement climatique sur le territoire est mentionné et le maintien de  la cible est menacé, cependant le projet prend en compte ces effets et apporte des réponses adaptées.
Danger : l’effet potentiel du changement climatique sur le territoire et la menace qu’il représente pour le maintien de la cible n’est pas mentionné OU la menace qu'il représente pour la cible ne peut pas être atténuée.
</t>
    </r>
  </si>
  <si>
    <t>Dynamique spontanée de la cible</t>
  </si>
  <si>
    <r>
      <rPr>
        <u/>
        <sz val="12"/>
        <color theme="1"/>
        <rFont val="Calibri"/>
        <family val="2"/>
        <scheme val="minor"/>
      </rPr>
      <t xml:space="preserve">Informations
</t>
    </r>
    <r>
      <rPr>
        <sz val="12"/>
        <color theme="1"/>
        <rFont val="Calibri"/>
        <family val="2"/>
        <scheme val="minor"/>
      </rPr>
      <t>L'absence des cibles dans le périmètre élargi pourrait indiquer que les conditions biogéographiques ne sont pas adaptées aux espèces, habitats et/ou fonctions visées.
De plus, les espèces cibles pourraient avoir des difficultés à coloniser le site si elles ne sont pas présentes dans ce périmètre. Le risque d'isolement des populations et d'extinction sur le site sera aussi plus élevé.</t>
    </r>
    <r>
      <rPr>
        <u/>
        <sz val="12"/>
        <color theme="1"/>
        <rFont val="Calibri"/>
        <family val="2"/>
        <scheme val="minor"/>
      </rPr>
      <t xml:space="preserve">
Indicateurs</t>
    </r>
    <r>
      <rPr>
        <sz val="12"/>
        <color theme="1"/>
        <rFont val="Calibri"/>
        <family val="2"/>
        <scheme val="minor"/>
      </rPr>
      <t xml:space="preserve">
Aire de répartition des espèces cibles
Présence, abondance, tendance stable des espèces et de leurs habitats dans le périmètre élargi
Cartographies
</t>
    </r>
    <r>
      <rPr>
        <u/>
        <sz val="12"/>
        <color theme="1"/>
        <rFont val="Calibri"/>
        <family val="2"/>
        <scheme val="minor"/>
      </rPr>
      <t>Ressources</t>
    </r>
    <r>
      <rPr>
        <sz val="12"/>
        <color theme="1"/>
        <rFont val="Calibri"/>
        <family val="2"/>
        <scheme val="minor"/>
      </rPr>
      <t xml:space="preserve">
Atlas de la Biodiversité Communale (ABC), bases de données d'occupation du sol (EUNIS), Atlas des paysages, Trames Vertes et Bleues, listes d’espèces déterminantes des SRADDET, Natura 2000 et ZNIEFF, bases données de l’INPN, </t>
    </r>
    <r>
      <rPr>
        <i/>
        <sz val="12"/>
        <color theme="1"/>
        <rFont val="Calibri"/>
        <family val="2"/>
        <scheme val="minor"/>
      </rPr>
      <t>etc</t>
    </r>
    <r>
      <rPr>
        <sz val="12"/>
        <color theme="1"/>
        <rFont val="Calibri"/>
        <family val="2"/>
        <scheme val="minor"/>
      </rPr>
      <t xml:space="preserve">.
</t>
    </r>
    <r>
      <rPr>
        <u/>
        <sz val="12"/>
        <color theme="1"/>
        <rFont val="Calibri"/>
        <family val="2"/>
        <scheme val="minor"/>
      </rPr>
      <t xml:space="preserve">Avis : </t>
    </r>
    <r>
      <rPr>
        <sz val="12"/>
        <color theme="1"/>
        <rFont val="Calibri"/>
        <family val="2"/>
        <scheme val="minor"/>
      </rPr>
      <t xml:space="preserve">
Favorable : les cibles du projet sont naturellement présentes et bien représentées dans le périmètre élargi.
Vigilance : les cibles du projet  sont présentes dans le périmètre élargi, mais leur représentation est limitée, fragmentée ou mal documentée.
Danger : les cibles du projet sont absentes du périmètre élargi</t>
    </r>
  </si>
  <si>
    <t>12. La connectivité* avec les réservoirs de biodiversité risque-t-elle d'être interrompue ? (Des projets d'aménagement sont-ils prévus dans les prochaines années autour du SNCRR ?)</t>
  </si>
  <si>
    <t xml:space="preserve">15. Des sources de financement publics ou privés sont-elles disponibles sur le site ? Des actions écologiques* externes sont-elles prévues sur le site ? </t>
  </si>
  <si>
    <r>
      <rPr>
        <u/>
        <sz val="12"/>
        <color theme="1"/>
        <rFont val="Calibri"/>
        <family val="2"/>
        <scheme val="minor"/>
      </rPr>
      <t>Informations</t>
    </r>
    <r>
      <rPr>
        <sz val="12"/>
        <color theme="1"/>
        <rFont val="Calibri"/>
        <family val="2"/>
        <scheme val="minor"/>
      </rPr>
      <t xml:space="preserve">
L'avis est favorable si aucun financement public ou privé n'est disponible sur le site.
Le gain écologique généré par le projet ne doit pas se substituer à des gains possibles ou déjà planifiés sur le site.
Si des actions écologiques sont déjà prévues sur le site, le projet doit présenter une plus-value écologique par rapport à celles-ci. 
Les actions reconnues aux titres des réductions d’émissions du Label bas-carbone doivent être distinctes des actions apportant un gain de biodiversité.
</t>
    </r>
    <r>
      <rPr>
        <u/>
        <sz val="12"/>
        <color theme="1"/>
        <rFont val="Calibri"/>
        <family val="2"/>
        <scheme val="minor"/>
      </rPr>
      <t>Indicateurs</t>
    </r>
    <r>
      <rPr>
        <sz val="12"/>
        <color theme="1"/>
        <rFont val="Calibri"/>
        <family val="2"/>
        <scheme val="minor"/>
      </rPr>
      <t xml:space="preserve">
Financement par la taxe ENS, acquisition dans le cadre de la politique ENS, MAEC, financement Zone Natura 2000, </t>
    </r>
    <r>
      <rPr>
        <i/>
        <sz val="12"/>
        <color theme="1"/>
        <rFont val="Calibri"/>
        <family val="2"/>
        <scheme val="minor"/>
      </rPr>
      <t>etc</t>
    </r>
    <r>
      <rPr>
        <sz val="12"/>
        <color theme="1"/>
        <rFont val="Calibri"/>
        <family val="2"/>
        <scheme val="minor"/>
      </rPr>
      <t>.</t>
    </r>
  </si>
  <si>
    <r>
      <rPr>
        <u/>
        <sz val="12"/>
        <color theme="1"/>
        <rFont val="Calibri"/>
        <family val="2"/>
        <scheme val="minor"/>
      </rPr>
      <t xml:space="preserve">
Consigne</t>
    </r>
    <r>
      <rPr>
        <sz val="12"/>
        <color theme="1"/>
        <rFont val="Calibri"/>
        <family val="2"/>
        <scheme val="minor"/>
      </rPr>
      <t xml:space="preserve"> 
Pour chaque objectif à long terme, sélectionner au moins une action écologique.
Les actions écologiques doivent correspondre à l'une des "sous-catégorie de mesure de compensation" dans le </t>
    </r>
    <r>
      <rPr>
        <i/>
        <sz val="12"/>
        <color theme="1"/>
        <rFont val="Calibri"/>
        <family val="2"/>
        <scheme val="minor"/>
      </rPr>
      <t>Guide d'aide à la définition des mesures ERC</t>
    </r>
    <r>
      <rPr>
        <sz val="12"/>
        <color theme="1"/>
        <rFont val="Calibri"/>
        <family val="2"/>
        <scheme val="minor"/>
      </rPr>
      <t xml:space="preserve"> (2018, Tableau VII p 44-45). Attention</t>
    </r>
    <r>
      <rPr>
        <b/>
        <sz val="12"/>
        <color theme="1"/>
        <rFont val="Calibri"/>
        <family val="2"/>
        <scheme val="minor"/>
      </rPr>
      <t>,</t>
    </r>
    <r>
      <rPr>
        <sz val="12"/>
        <color theme="1"/>
        <rFont val="Calibri"/>
        <family val="2"/>
        <scheme val="minor"/>
      </rPr>
      <t xml:space="preserve"> le menu déroulant n'est pas exhaustif mais permet de sélectionner "autre".
</t>
    </r>
    <r>
      <rPr>
        <u/>
        <sz val="12"/>
        <color theme="1"/>
        <rFont val="Calibri"/>
        <family val="2"/>
        <scheme val="minor"/>
      </rPr>
      <t xml:space="preserve">
</t>
    </r>
    <r>
      <rPr>
        <sz val="12"/>
        <color theme="1"/>
        <rFont val="Calibri"/>
        <family val="2"/>
        <scheme val="minor"/>
      </rPr>
      <t>Des éléments appuyant la faisabilité</t>
    </r>
    <r>
      <rPr>
        <b/>
        <sz val="12"/>
        <color theme="1"/>
        <rFont val="Calibri"/>
        <family val="2"/>
        <scheme val="minor"/>
      </rPr>
      <t xml:space="preserve"> </t>
    </r>
    <r>
      <rPr>
        <sz val="12"/>
        <color theme="1"/>
        <rFont val="Calibri"/>
        <family val="2"/>
        <scheme val="minor"/>
      </rPr>
      <t>(facilité de mise en oeuvre) et l'efficacité (chances de succès) des mesures doivent être présentés dans le dossier (ex : retours d'expérience issus de la littérature scientifique ou technique, expérience de l'opérateur lors de précédents projets...). Si la mesure est expérimentale, l'appui d'une structure de recherche est vivement recommandé.</t>
    </r>
    <r>
      <rPr>
        <u/>
        <sz val="12"/>
        <color theme="1"/>
        <rFont val="Calibri"/>
        <family val="2"/>
        <scheme val="minor"/>
      </rPr>
      <t xml:space="preserve">
Avis relatifs au délai</t>
    </r>
    <r>
      <rPr>
        <sz val="12"/>
        <color theme="1"/>
        <rFont val="Calibri"/>
        <family val="2"/>
        <scheme val="minor"/>
      </rPr>
      <t xml:space="preserve">
Le délai est le décalage temporel entre le début des actions écologiques et l'effectivité du gain. Il dépend du temps nécessaire au développement de l'écosystème visé. 
L’avis sur le délai est automatisé. Plus le temps de développement est long, plus le risque d’échec lié à des aléas augmente. Si le délai est supérieur à la durée de l’agrément, il faut revoir l’objectif. 
Favorable : le délai est inférieur à 5 ans (ex : ouverture de milieu, bouchage de drain). 
Vigilance : le délai est compris entre 5 et 30 ans (ex : renforcement d'une haie existante). 
Danger : le délai est supérieur ou égal à 30 ans (ex : création d'une haie mature, d'une ripisylve). </t>
    </r>
  </si>
  <si>
    <r>
      <rPr>
        <u/>
        <sz val="12"/>
        <color theme="1"/>
        <rFont val="Calibri"/>
        <family val="2"/>
        <scheme val="minor"/>
      </rPr>
      <t>Avis</t>
    </r>
    <r>
      <rPr>
        <sz val="12"/>
        <color theme="1"/>
        <rFont val="Calibri"/>
        <family val="2"/>
        <scheme val="minor"/>
      </rPr>
      <t xml:space="preserve">
Favorable : le plan de gestion détaille les opérations d'entretien nécessaires au maintien de la qualité du site. Le plan de gestion est adaptatif pour répondre aux possibles aléas et prévoit une révision sur un pas de temps adapté.
</t>
    </r>
    <r>
      <rPr>
        <u/>
        <sz val="12"/>
        <color theme="1"/>
        <rFont val="Calibri"/>
        <family val="2"/>
        <scheme val="minor"/>
      </rPr>
      <t>Indicateurs</t>
    </r>
    <r>
      <rPr>
        <sz val="12"/>
        <color theme="1"/>
        <rFont val="Calibri"/>
        <family val="2"/>
        <scheme val="minor"/>
      </rPr>
      <t xml:space="preserve">
Type d'actions, calendrier, localisation de l'action, objectif, opérateur responsable, fréquence…
</t>
    </r>
  </si>
  <si>
    <t xml:space="preserve">Evaluation globale </t>
  </si>
  <si>
    <t xml:space="preserve">Mesure de gestion principale </t>
  </si>
  <si>
    <t>Comment ces menaces impactent les cibles du projet ?</t>
  </si>
  <si>
    <t>Auteurs : Steve Aubry, Caroline Jaugey, Stéphanie Gaucherand -  Conception : Morgane Zanini - Contacts : caroline.jaugey@inrae.fr ; stephanie.gaucherand@inrae.fr</t>
  </si>
  <si>
    <r>
      <rPr>
        <b/>
        <u/>
        <sz val="14"/>
        <color theme="1"/>
        <rFont val="Calibri"/>
        <family val="2"/>
        <scheme val="minor"/>
      </rPr>
      <t>REMPLISSAGE</t>
    </r>
    <r>
      <rPr>
        <sz val="14"/>
        <color theme="1"/>
        <rFont val="Calibri"/>
        <family val="2"/>
        <scheme val="minor"/>
      </rPr>
      <t xml:space="preserve"> 
La GEPE est divisée en 2 parties séparées par une ligne noire : 
- La partie gauche, en bleu, contient la question, les modalités de réponse possibles ainsi que des consignes, indicateurs et ressources que l'utilisateur.ice peut consulter afin de répondre à la question. 
- La partie droite, en vert, contient l'avis rendu pour cette question ainsi qu'un espace libre permettant d'indiquer les éléments (et pages) du dossier qui justifient la modalité de réponse et l'avis choisi. L'avis est parfois automatique (et dépend de la modalité de réponse retenue) mais il est généralement choisi manuellement sur la base des éléments du dossier. 
</t>
    </r>
    <r>
      <rPr>
        <sz val="14"/>
        <color rgb="FFFF0000"/>
        <rFont val="Calibri"/>
        <family val="2"/>
        <scheme val="minor"/>
      </rPr>
      <t xml:space="preserve">
</t>
    </r>
    <r>
      <rPr>
        <b/>
        <sz val="14"/>
        <color rgb="FFFF0000"/>
        <rFont val="Calibri"/>
        <family val="2"/>
        <scheme val="minor"/>
      </rPr>
      <t>Si la grille a déjà été remplie</t>
    </r>
    <r>
      <rPr>
        <sz val="14"/>
        <color rgb="FFFF0000"/>
        <rFont val="Calibri"/>
        <family val="2"/>
        <scheme val="minor"/>
      </rPr>
      <t xml:space="preserve">, il est possible de répondre à l'argumentaire dans l'espace libre pour justifier le choix d'un avis différent. 
</t>
    </r>
    <r>
      <rPr>
        <sz val="14"/>
        <color theme="1"/>
        <rFont val="Calibri"/>
        <family val="2"/>
        <scheme val="minor"/>
      </rPr>
      <t xml:space="preserve">
</t>
    </r>
    <r>
      <rPr>
        <b/>
        <u/>
        <sz val="14"/>
        <color theme="1"/>
        <rFont val="Calibri"/>
        <family val="2"/>
        <scheme val="minor"/>
      </rPr>
      <t>REPONSES AUX QUESTIONS</t>
    </r>
    <r>
      <rPr>
        <sz val="14"/>
        <color theme="1"/>
        <rFont val="Calibri"/>
        <family val="2"/>
        <scheme val="minor"/>
      </rPr>
      <t xml:space="preserve">
La GEPE contient 34 questions et les réponses peuvent être sous 4 formes :
- </t>
    </r>
    <r>
      <rPr>
        <b/>
        <sz val="14"/>
        <color theme="1"/>
        <rFont val="Calibri"/>
        <family val="2"/>
        <scheme val="minor"/>
      </rPr>
      <t>Réponse libre</t>
    </r>
    <r>
      <rPr>
        <sz val="14"/>
        <color theme="1"/>
        <rFont val="Calibri"/>
        <family val="2"/>
        <scheme val="minor"/>
      </rPr>
      <t xml:space="preserve"> : la cellule est de la couleur verte (pour les services instructeurs) ou bleue (pour les porteurs de projet)
- </t>
    </r>
    <r>
      <rPr>
        <b/>
        <sz val="14"/>
        <color theme="1"/>
        <rFont val="Calibri"/>
        <family val="2"/>
        <scheme val="minor"/>
      </rPr>
      <t>Menu déroulant</t>
    </r>
    <r>
      <rPr>
        <sz val="14"/>
        <color theme="1"/>
        <rFont val="Calibri"/>
        <family val="2"/>
        <scheme val="minor"/>
      </rPr>
      <t xml:space="preserve"> : la cellule est entourée en rouge
- </t>
    </r>
    <r>
      <rPr>
        <b/>
        <sz val="14"/>
        <color theme="1"/>
        <rFont val="Calibri"/>
        <family val="2"/>
        <scheme val="minor"/>
      </rPr>
      <t>Case à cocher</t>
    </r>
    <r>
      <rPr>
        <sz val="14"/>
        <color theme="1"/>
        <rFont val="Calibri"/>
        <family val="2"/>
        <scheme val="minor"/>
      </rPr>
      <t xml:space="preserve"> : un message est affiché indiquant qu'il faut double-cliquer sur la case ou ajouter manuellement un "X"
- </t>
    </r>
    <r>
      <rPr>
        <b/>
        <sz val="14"/>
        <color theme="1"/>
        <rFont val="Calibri"/>
        <family val="2"/>
        <scheme val="minor"/>
      </rPr>
      <t>Tableau à remplir</t>
    </r>
    <r>
      <rPr>
        <sz val="14"/>
        <color theme="1"/>
        <rFont val="Calibri"/>
        <family val="2"/>
        <scheme val="minor"/>
      </rPr>
      <t xml:space="preserve"> : si la case est entourée en rouge, il s'agit d'un menu déroulant. Sinon, la réponse doit être ajouté manuellement. 
Lorsque la question appelle une date, un délai ou à une quantité (surface du site, nombre de cibles, etc.), la réponse doit être uniquement un nombre. Si un texte est intégré à la réponse, un message d'erreur apparaît. </t>
    </r>
    <r>
      <rPr>
        <i/>
        <sz val="14"/>
        <color theme="1"/>
        <rFont val="Calibri"/>
        <family val="2"/>
        <scheme val="minor"/>
      </rPr>
      <t xml:space="preserve">Par exemple, pour la question 2, si la surface du site est de 20 hectares, il faut indiquer "20" et non "20 ha". </t>
    </r>
    <r>
      <rPr>
        <sz val="14"/>
        <color theme="1"/>
        <rFont val="Calibri"/>
        <family val="2"/>
        <scheme val="minor"/>
      </rPr>
      <t xml:space="preserve">
</t>
    </r>
    <r>
      <rPr>
        <b/>
        <sz val="14"/>
        <color rgb="FFFF0000"/>
        <rFont val="Calibri"/>
        <family val="2"/>
        <scheme val="minor"/>
      </rPr>
      <t>Certaines questions nécessitent une réponse pour chaque cible</t>
    </r>
    <r>
      <rPr>
        <sz val="14"/>
        <color rgb="FFFF0000"/>
        <rFont val="Calibri"/>
        <family val="2"/>
        <scheme val="minor"/>
      </rPr>
      <t xml:space="preserve">. Dans ce cas, un tableau permet de répondre cible par cible. </t>
    </r>
  </si>
  <si>
    <t>Ce fichier contient la version 2.0 (juin 2026) de la Grille d'Evaluation de la Pertinence Ecologique destinée à appuyer l'élaboration et l'évaluation des sites SNCRR (ou France Crédits Biodiversité).</t>
  </si>
  <si>
    <r>
      <t>Les</t>
    </r>
    <r>
      <rPr>
        <b/>
        <sz val="15"/>
        <color theme="1"/>
        <rFont val="Calibri"/>
        <family val="2"/>
        <scheme val="minor"/>
      </rPr>
      <t xml:space="preserve"> projets de Sites Naturels de Compensation, Restauration et Renaturation (SNCRR ou France Crédits Biodiversité)</t>
    </r>
    <r>
      <rPr>
        <sz val="15"/>
        <color theme="1"/>
        <rFont val="Calibri"/>
        <family val="2"/>
        <scheme val="minor"/>
      </rPr>
      <t xml:space="preserve"> visent à produire sur un site des </t>
    </r>
    <r>
      <rPr>
        <b/>
        <sz val="15"/>
        <color theme="1"/>
        <rFont val="Calibri"/>
        <family val="2"/>
        <scheme val="minor"/>
      </rPr>
      <t xml:space="preserve">gains écologiques </t>
    </r>
    <r>
      <rPr>
        <sz val="15"/>
        <color theme="1"/>
        <rFont val="Calibri"/>
        <family val="2"/>
        <scheme val="minor"/>
      </rPr>
      <t xml:space="preserve">en utilisant des techniques de restauration écologique visant des </t>
    </r>
    <r>
      <rPr>
        <b/>
        <sz val="15"/>
        <color theme="1"/>
        <rFont val="Calibri"/>
        <family val="2"/>
        <scheme val="minor"/>
      </rPr>
      <t>espèces, des habitats et/ou des fonctions</t>
    </r>
    <r>
      <rPr>
        <sz val="15"/>
        <color theme="1"/>
        <rFont val="Calibri"/>
        <family val="2"/>
        <scheme val="minor"/>
      </rPr>
      <t>. Un projet de compensation est donc un</t>
    </r>
    <r>
      <rPr>
        <b/>
        <sz val="15"/>
        <color theme="1"/>
        <rFont val="Calibri"/>
        <family val="2"/>
        <scheme val="minor"/>
      </rPr>
      <t xml:space="preserve"> projet de restauration écologique</t>
    </r>
    <r>
      <rPr>
        <sz val="15"/>
        <color theme="1"/>
        <rFont val="Calibri"/>
        <family val="2"/>
        <scheme val="minor"/>
      </rPr>
      <t xml:space="preserve"> qui doit être évalué « sur le papier » lors de la procédure de demande d’agrément SNCRR.
Un projet de restauration écologique peut avoir des résultats variables même lorsqu’il a été bien conçu. </t>
    </r>
    <r>
      <rPr>
        <b/>
        <sz val="15"/>
        <color theme="1"/>
        <rFont val="Calibri"/>
        <family val="2"/>
        <scheme val="minor"/>
      </rPr>
      <t>Il existe cependant des facteurs aggravant le risque d’échec</t>
    </r>
    <r>
      <rPr>
        <sz val="15"/>
        <color theme="1"/>
        <rFont val="Calibri"/>
        <family val="2"/>
        <scheme val="minor"/>
      </rPr>
      <t>, identifiables dès l’étape de conception du projet. En outre, si la notion de « succès » est très discutée en écologie de la restauration,</t>
    </r>
    <r>
      <rPr>
        <b/>
        <sz val="15"/>
        <color theme="1"/>
        <rFont val="Calibri"/>
        <family val="2"/>
        <scheme val="minor"/>
      </rPr>
      <t xml:space="preserve"> sur le plan réglementaire</t>
    </r>
    <r>
      <rPr>
        <sz val="15"/>
        <color theme="1"/>
        <rFont val="Calibri"/>
        <family val="2"/>
        <scheme val="minor"/>
      </rPr>
      <t xml:space="preserve"> il est nécessaire d’avoir des </t>
    </r>
    <r>
      <rPr>
        <b/>
        <sz val="15"/>
        <color theme="1"/>
        <rFont val="Calibri"/>
        <family val="2"/>
        <scheme val="minor"/>
      </rPr>
      <t>critères de succès prédéfinis, mesurables et partagés</t>
    </r>
    <r>
      <rPr>
        <sz val="15"/>
        <color theme="1"/>
        <rFont val="Calibri"/>
        <family val="2"/>
        <scheme val="minor"/>
      </rPr>
      <t>.   
Dans ce contexte, le laboratoire</t>
    </r>
    <r>
      <rPr>
        <b/>
        <sz val="15"/>
        <color theme="1"/>
        <rFont val="Calibri"/>
        <family val="2"/>
        <scheme val="minor"/>
      </rPr>
      <t xml:space="preserve"> LESSEM d'INRAE</t>
    </r>
    <r>
      <rPr>
        <sz val="15"/>
        <color theme="1"/>
        <rFont val="Calibri"/>
        <family val="2"/>
        <scheme val="minor"/>
      </rPr>
      <t xml:space="preserve"> a développé une </t>
    </r>
    <r>
      <rPr>
        <b/>
        <sz val="15"/>
        <color theme="1"/>
        <rFont val="Calibri"/>
        <family val="2"/>
        <scheme val="minor"/>
      </rPr>
      <t xml:space="preserve">Grille d’Évaluation de la Pertinence Écologique </t>
    </r>
    <r>
      <rPr>
        <sz val="15"/>
        <color theme="1"/>
        <rFont val="Calibri"/>
        <family val="2"/>
        <scheme val="minor"/>
      </rPr>
      <t xml:space="preserve">(GEPE). Il s’agit d’un outil d’appui aux politiques publiques permettant de cadrer les exigences écologiques des services instructeurs concernant les projets de SNCRR. La grille s’appuie sur des travaux de synthèse et des retours d’expérience en écologie scientifique. Il s’agit d’un outil complémentaire au </t>
    </r>
    <r>
      <rPr>
        <i/>
        <sz val="15"/>
        <color theme="1"/>
        <rFont val="Calibri"/>
        <family val="2"/>
        <scheme val="minor"/>
      </rPr>
      <t>Guide pour l’élaboration d’un site naturel de compensation</t>
    </r>
    <r>
      <rPr>
        <sz val="15"/>
        <color theme="1"/>
        <rFont val="Calibri"/>
        <family val="2"/>
        <scheme val="minor"/>
      </rPr>
      <t xml:space="preserve">, qui vient en appui à l’évaluation des projets dans le cadre des </t>
    </r>
    <r>
      <rPr>
        <b/>
        <sz val="15"/>
        <color theme="1"/>
        <rFont val="Calibri"/>
        <family val="2"/>
        <scheme val="minor"/>
      </rPr>
      <t xml:space="preserve">demandes d’agrément SNCRR (Sites France Crédits Biodiversité).
</t>
    </r>
    <r>
      <rPr>
        <sz val="15"/>
        <color theme="1"/>
        <rFont val="Calibri"/>
        <family val="2"/>
        <scheme val="minor"/>
      </rPr>
      <t xml:space="preserve">
La GEPE est destinée : 
1) aux </t>
    </r>
    <r>
      <rPr>
        <b/>
        <sz val="15"/>
        <color theme="1"/>
        <rFont val="Calibri"/>
        <family val="2"/>
        <scheme val="minor"/>
      </rPr>
      <t>structures porteuses de projets</t>
    </r>
    <r>
      <rPr>
        <sz val="15"/>
        <color theme="1"/>
        <rFont val="Calibri"/>
        <family val="2"/>
        <scheme val="minor"/>
      </rPr>
      <t xml:space="preserve"> pour leur permettre d’évaluer par elles-mêmes la pertinence écologique de leur projet à toutes les étapes de son élaboration
2) aux </t>
    </r>
    <r>
      <rPr>
        <b/>
        <sz val="15"/>
        <color theme="1"/>
        <rFont val="Calibri"/>
        <family val="2"/>
        <scheme val="minor"/>
      </rPr>
      <t>services instructeurs de l’État</t>
    </r>
    <r>
      <rPr>
        <sz val="15"/>
        <color theme="1"/>
        <rFont val="Calibri"/>
        <family val="2"/>
        <scheme val="minor"/>
      </rPr>
      <t xml:space="preserve">, comme trame d’évaluation des projets déposés
La GEPE est divisée en </t>
    </r>
    <r>
      <rPr>
        <b/>
        <sz val="15"/>
        <color theme="1"/>
        <rFont val="Calibri"/>
        <family val="2"/>
        <scheme val="minor"/>
      </rPr>
      <t>34 questions</t>
    </r>
    <r>
      <rPr>
        <sz val="15"/>
        <color theme="1"/>
        <rFont val="Calibri"/>
        <family val="2"/>
        <scheme val="minor"/>
      </rPr>
      <t xml:space="preserve"> permettant de s’assurer que les </t>
    </r>
    <r>
      <rPr>
        <b/>
        <sz val="15"/>
        <color theme="1"/>
        <rFont val="Calibri"/>
        <family val="2"/>
        <scheme val="minor"/>
      </rPr>
      <t>principaux facteurs d’échec connus</t>
    </r>
    <r>
      <rPr>
        <sz val="15"/>
        <color theme="1"/>
        <rFont val="Calibri"/>
        <family val="2"/>
        <scheme val="minor"/>
      </rPr>
      <t xml:space="preserve"> des projets de restauration écologique </t>
    </r>
    <r>
      <rPr>
        <b/>
        <sz val="15"/>
        <color theme="1"/>
        <rFont val="Calibri"/>
        <family val="2"/>
        <scheme val="minor"/>
      </rPr>
      <t>ont été traités lors de la conception</t>
    </r>
    <r>
      <rPr>
        <sz val="15"/>
        <color theme="1"/>
        <rFont val="Calibri"/>
        <family val="2"/>
        <scheme val="minor"/>
      </rPr>
      <t xml:space="preserve"> du projet et que les porteurs de projets seront bien </t>
    </r>
    <r>
      <rPr>
        <b/>
        <sz val="15"/>
        <color theme="1"/>
        <rFont val="Calibri"/>
        <family val="2"/>
        <scheme val="minor"/>
      </rPr>
      <t>en mesure de démontrer le succès</t>
    </r>
    <r>
      <rPr>
        <sz val="15"/>
        <color theme="1"/>
        <rFont val="Calibri"/>
        <family val="2"/>
        <scheme val="minor"/>
      </rPr>
      <t xml:space="preserve"> de leur projet. Ces questions permettent également de s’assurer que certaines erreurs majeures ont bien été évitées. A chaque question est associée une </t>
    </r>
    <r>
      <rPr>
        <b/>
        <sz val="15"/>
        <color theme="1"/>
        <rFont val="Calibri"/>
        <family val="2"/>
        <scheme val="minor"/>
      </rPr>
      <t>modalité de réponse</t>
    </r>
    <r>
      <rPr>
        <sz val="15"/>
        <color theme="1"/>
        <rFont val="Calibri"/>
        <family val="2"/>
        <scheme val="minor"/>
      </rPr>
      <t xml:space="preserve"> qui conduira à rendre, pour la question, </t>
    </r>
    <r>
      <rPr>
        <b/>
        <sz val="15"/>
        <color theme="1"/>
        <rFont val="Calibri"/>
        <family val="2"/>
        <scheme val="minor"/>
      </rPr>
      <t>un avis</t>
    </r>
    <r>
      <rPr>
        <sz val="15"/>
        <color theme="1"/>
        <rFont val="Calibri"/>
        <family val="2"/>
        <scheme val="minor"/>
      </rPr>
      <t xml:space="preserve">. Cet avis peut être Favorable, Vigilance, Danger et dans quelques cas, Rédhibitoire. Afin de justifier la modalité de réponse retenue, </t>
    </r>
    <r>
      <rPr>
        <b/>
        <sz val="15"/>
        <color theme="1"/>
        <rFont val="Calibri"/>
        <family val="2"/>
        <scheme val="minor"/>
      </rPr>
      <t xml:space="preserve">des indicateurs, des ressources, des définitions ou encore une description des attentes </t>
    </r>
    <r>
      <rPr>
        <sz val="15"/>
        <color theme="1"/>
        <rFont val="Calibri"/>
        <family val="2"/>
        <scheme val="minor"/>
      </rPr>
      <t xml:space="preserve">est fournie pour chaque question. Il est normal qu’un dossier comporte un certain nombre de points de vigilance. 
A noter que les 34 questions sont posées pour chacune des cibles visées par le projet et faisant l'objet d'Unités de Compensation, de Restauration et de Renaturation (UCRR).
La version 2.0 de la GEPE est le résultat d'une étude intégrant les retours d’utilisatrices et d’utilisateurs, permettant de tendre vers davantage d’opérationnalité. 
Des </t>
    </r>
    <r>
      <rPr>
        <b/>
        <sz val="15"/>
        <color theme="1"/>
        <rFont val="Calibri"/>
        <family val="2"/>
        <scheme val="minor"/>
      </rPr>
      <t>formations</t>
    </r>
    <r>
      <rPr>
        <sz val="15"/>
        <color theme="1"/>
        <rFont val="Calibri"/>
        <family val="2"/>
        <scheme val="minor"/>
      </rPr>
      <t xml:space="preserve"> à la prise en main de cette grille sont proposées aux services instructeurs et aux potentiels porteurs de projets (bureaux d'études, collectivités...).
Pour toute question, remarque ou accompagnement à l’utilisation de la GEPE, n’hésitez pas à contacter Caroline JAUGEY (caroline.jaugey@inrae.fr) et Stéphanie GAUCHERAND (stephanie.gaucherand@inrae.fr), qui sont en charge du projet.</t>
    </r>
  </si>
  <si>
    <r>
      <t xml:space="preserve">
Afin de rendre le remplissage plus aisé, certains avis et certaines questions ont été automatisées. Ils peuvent être repérés par des </t>
    </r>
    <r>
      <rPr>
        <b/>
        <sz val="15"/>
        <color theme="1"/>
        <rFont val="Calibri"/>
        <family val="2"/>
        <scheme val="minor"/>
      </rPr>
      <t>cellules grisées</t>
    </r>
    <r>
      <rPr>
        <sz val="15"/>
        <color theme="1"/>
        <rFont val="Calibri"/>
        <family val="2"/>
        <scheme val="minor"/>
      </rPr>
      <t xml:space="preserve"> qui ne sont pas modifiables.
Le choix de l'automatisation des avis résulte de l'état des connaissances scientifiques sur le sujet. L'automatisation est faite à titre informatif et accompagne les services instructeurs dans l'évaluation des dossiers d'agrément mais ne se substitue pas à leur expertise.
- Avis « </t>
    </r>
    <r>
      <rPr>
        <b/>
        <sz val="15"/>
        <color theme="1"/>
        <rFont val="Calibri"/>
        <family val="2"/>
        <scheme val="minor"/>
      </rPr>
      <t>Favorable</t>
    </r>
    <r>
      <rPr>
        <sz val="15"/>
        <color theme="1"/>
        <rFont val="Calibri"/>
        <family val="2"/>
        <scheme val="minor"/>
      </rPr>
      <t xml:space="preserve"> » (couleur verte) : la réponse actuelle est suffisante pour garantir la pertinence écologique du projet sur le critère considéré. Cet avis n'appelle aucune modification ou complément de la part du porteur de projet.
- Avis « </t>
    </r>
    <r>
      <rPr>
        <b/>
        <sz val="15"/>
        <color theme="1"/>
        <rFont val="Calibri"/>
        <family val="2"/>
        <scheme val="minor"/>
      </rPr>
      <t>Vigilance</t>
    </r>
    <r>
      <rPr>
        <sz val="15"/>
        <color theme="1"/>
        <rFont val="Calibri"/>
        <family val="2"/>
        <scheme val="minor"/>
      </rPr>
      <t xml:space="preserve"> » (couleur orange) : la réponse actuelle présente un risque significatif. Cet avis appelle une attention particulière de la part du porteur de projet et du services instructeur soit au moment du dépôt du dossier (demande de garanties supplémentaires) soit lors de la mise en œuvre du projet. </t>
    </r>
    <r>
      <rPr>
        <b/>
        <sz val="15"/>
        <color theme="1"/>
        <rFont val="Calibri"/>
        <family val="2"/>
        <scheme val="minor"/>
      </rPr>
      <t>Il est normal qu’un projet comporte des points de vigilance</t>
    </r>
    <r>
      <rPr>
        <sz val="15"/>
        <color theme="1"/>
        <rFont val="Calibri"/>
        <family val="2"/>
        <scheme val="minor"/>
      </rPr>
      <t xml:space="preserve">. Ces points pourront faire l’objet d’échanges approfondis entre services instructeurs et opérateur pour s’assurer de la réussite du projet. 
- Avis « </t>
    </r>
    <r>
      <rPr>
        <b/>
        <sz val="15"/>
        <color theme="1"/>
        <rFont val="Calibri"/>
        <family val="2"/>
        <scheme val="minor"/>
      </rPr>
      <t>Danger</t>
    </r>
    <r>
      <rPr>
        <sz val="15"/>
        <color theme="1"/>
        <rFont val="Calibri"/>
        <family val="2"/>
        <scheme val="minor"/>
      </rPr>
      <t xml:space="preserve"> » (couleur rouge) : la réponse actuelle présente un risque majeur. Cet avis appelle à une révision profonde du dossier sur le point soulevé.
- Avis « </t>
    </r>
    <r>
      <rPr>
        <b/>
        <sz val="15"/>
        <color theme="1"/>
        <rFont val="Calibri"/>
        <family val="2"/>
        <scheme val="minor"/>
      </rPr>
      <t>Rédhibitoire</t>
    </r>
    <r>
      <rPr>
        <sz val="15"/>
        <color theme="1"/>
        <rFont val="Calibri"/>
        <family val="2"/>
        <scheme val="minor"/>
      </rPr>
      <t xml:space="preserve"> » (couleur noire) : le dossier présente un risque majeur sur un ou plusieurs points cruciaux (seules 7 questions peuvent entrainer un avis rédhibitoire). Cet avis suggère un refus d’agrément et la nécessité d’une révision complète du dossier.
La GEPE est un outil de dialogue visant à favoriser la construction d’un argumentaire justifiant les avis rendus. Un espace libre permet, pour chaque question, de justifier les réponses et les avis choisis. Lorsque la grille est reprise par un nouvel utilisateur, il peut utiliser cet espace pour nuancer si besoin les arguments avancés et justifier le choix d'un avis différent. 
* Pour plus d'informations sur le remplissage de la GEPE, voir la feuille LISEZ-MOI.
</t>
    </r>
  </si>
  <si>
    <r>
      <rPr>
        <b/>
        <u/>
        <sz val="14"/>
        <color theme="1"/>
        <rFont val="Calibri"/>
        <family val="2"/>
        <scheme val="minor"/>
      </rPr>
      <t xml:space="preserve">AFFICHAGE AUTOMATIQUE </t>
    </r>
    <r>
      <rPr>
        <sz val="14"/>
        <color theme="1"/>
        <rFont val="Calibri"/>
        <family val="2"/>
        <scheme val="minor"/>
      </rPr>
      <t xml:space="preserve">
Certaines questions </t>
    </r>
    <r>
      <rPr>
        <b/>
        <sz val="14"/>
        <color theme="1"/>
        <rFont val="Calibri"/>
        <family val="2"/>
        <scheme val="minor"/>
      </rPr>
      <t>s'adaptent automatiquement en fonction des réponses qui ont été apportées aux questions précédantes.</t>
    </r>
    <r>
      <rPr>
        <sz val="14"/>
        <color theme="1"/>
        <rFont val="Calibri"/>
        <family val="2"/>
        <scheme val="minor"/>
      </rPr>
      <t xml:space="preserve"> C'est le cas des questions : 
- 13 (en fonction de la réponse donnée à la question 4)
- 6, 7, 8, 18, 25 et 31 (en fonction du nombre de cibles indiqué à la question 5)
- 23 (en fonction des objectifs à long terme indiqués à la question 22)
- 30 (en fonction des habitats indiqués à la question 24)
D'autres </t>
    </r>
    <r>
      <rPr>
        <b/>
        <sz val="14"/>
        <color theme="1"/>
        <rFont val="Calibri"/>
        <family val="2"/>
        <scheme val="minor"/>
      </rPr>
      <t>questions présentent un fonctionnement "sous-rubrique"</t>
    </r>
    <r>
      <rPr>
        <sz val="14"/>
        <color theme="1"/>
        <rFont val="Calibri"/>
        <family val="2"/>
        <scheme val="minor"/>
      </rPr>
      <t xml:space="preserve">, c'est-à-dire qu'un tableau s'affiche ou non selon la réponse donnée. C'est le cas des questions : 20, 21, 24, 28 et 32. 
</t>
    </r>
    <r>
      <rPr>
        <sz val="14"/>
        <color rgb="FFFF0000"/>
        <rFont val="Calibri"/>
        <family val="2"/>
        <scheme val="minor"/>
      </rPr>
      <t>ATTENTION : Le nombre maximal de cibles prévu par l'outil est de 8. Si votre projet contient plus de 8 cibles, l'évaluation devra être faite sur plusieurs fichiers.</t>
    </r>
    <r>
      <rPr>
        <sz val="14"/>
        <color theme="1"/>
        <rFont val="Calibri"/>
        <family val="2"/>
        <scheme val="minor"/>
      </rPr>
      <t xml:space="preserve">
</t>
    </r>
    <r>
      <rPr>
        <b/>
        <u/>
        <sz val="14"/>
        <color theme="1"/>
        <rFont val="Calibri"/>
        <family val="2"/>
        <scheme val="minor"/>
      </rPr>
      <t>AVIS AUTOMATIQUES</t>
    </r>
    <r>
      <rPr>
        <sz val="14"/>
        <color theme="1"/>
        <rFont val="Calibri"/>
        <family val="2"/>
        <scheme val="minor"/>
      </rPr>
      <t xml:space="preserve">
Les cellules correspondants aux avis automatisés sont colorées en gris.
Le choix de l'automatisation de certains avis résulte des connaissances issues de la recherche scientifique. Les avis automatiques sont informatifs et ne permettent pas à eux seuls de conclure sur la pertinence écologique d'un projet de restauration écologique, </t>
    </r>
    <r>
      <rPr>
        <b/>
        <sz val="14"/>
        <color theme="1"/>
        <rFont val="Calibri"/>
        <family val="2"/>
        <scheme val="minor"/>
      </rPr>
      <t>ils accompagnent les services instructeurs</t>
    </r>
    <r>
      <rPr>
        <sz val="14"/>
        <color theme="1"/>
        <rFont val="Calibri"/>
        <family val="2"/>
        <scheme val="minor"/>
      </rPr>
      <t xml:space="preserve"> dans l'évaluation des dossiers mais ne se substituent pas à leur expertise. 
</t>
    </r>
    <r>
      <rPr>
        <i/>
        <sz val="14"/>
        <color theme="1"/>
        <rFont val="Calibri"/>
        <family val="2"/>
        <scheme val="minor"/>
      </rPr>
      <t>Remarque : les avis sont expliqués dans la feuille INTRODUCTION.</t>
    </r>
  </si>
  <si>
    <t>2.1 Usages du site</t>
  </si>
  <si>
    <t>4. Le site est-il morcellé en plusieurs unités géographiques séparées ?</t>
  </si>
  <si>
    <r>
      <t xml:space="preserve">
Lorsque les connaissances sont insuffisantes, il existe un risque que les actions écologiques soient inefficaces, voire néfastes pour les cibles visées.
</t>
    </r>
    <r>
      <rPr>
        <u/>
        <sz val="12"/>
        <color theme="1"/>
        <rFont val="Calibri"/>
        <family val="2"/>
        <scheme val="minor"/>
      </rPr>
      <t>Indicateurs</t>
    </r>
    <r>
      <rPr>
        <sz val="12"/>
        <color theme="1"/>
        <rFont val="Calibri"/>
        <family val="2"/>
        <scheme val="minor"/>
      </rPr>
      <t xml:space="preserve"> 
Le projet prend appui sur une expertise écologique.  
Celle-ci est basée sur la littérature scientifique, des bases de données (INPN, CBN, UICN…) et/ou sur l'expertise du personnel. 
Si la connaissance n'est pas disponible, l'opérateur prévoit un projet de recherche en lien avec un laboratoire scientifique pour créer les connaissances manquantes.
</t>
    </r>
    <r>
      <rPr>
        <u/>
        <sz val="12"/>
        <color theme="1"/>
        <rFont val="Calibri"/>
        <family val="2"/>
        <scheme val="minor"/>
      </rPr>
      <t xml:space="preserve">Connaissances nécessaires 
</t>
    </r>
    <r>
      <rPr>
        <sz val="12"/>
        <color theme="1"/>
        <rFont val="Calibri"/>
        <family val="2"/>
        <scheme val="minor"/>
      </rPr>
      <t xml:space="preserve">Habitat : conditions physico-chimiques des sols, conditions climatiques, dynamique...
Espèce : cycle de vie, reproduction, alimentation, aire et capacités de dispersion, domaine vital, besoins en termes de structure et de surface d'habitat...
Fonction : éléments de structure d'habitat associés aux fonctions visées...
</t>
    </r>
    <r>
      <rPr>
        <u/>
        <sz val="12"/>
        <color theme="1"/>
        <rFont val="Calibri"/>
        <family val="2"/>
        <scheme val="minor"/>
      </rPr>
      <t>Avis</t>
    </r>
    <r>
      <rPr>
        <sz val="12"/>
        <color theme="1"/>
        <rFont val="Calibri"/>
        <family val="2"/>
        <scheme val="minor"/>
      </rPr>
      <t xml:space="preserve">
Favorable : les connaissances sont suffisantes et mobilisées par l'opérateur.
Vigilance : les connaissances sont insuffisantes, des connaissances supplémentaires sont nécessaires. Une expérimentation ou une étude est prévue pour appuyer la réussite du projet. Il est nécessaire de s'assurer que le temps de l'expérimentation ou de l'étude soit compatible avec le projet de compensation.
Danger : l'état des connaissances sur les cibles du projet est insuffisant. L'acquisition de ces connaissances n'est pas prévu ou le temps d'acquisition est trop long ou les connaissancee disponibles ne sont pas présentées par l'opérateur. </t>
    </r>
  </si>
  <si>
    <r>
      <rPr>
        <u/>
        <sz val="12"/>
        <color theme="1"/>
        <rFont val="Calibri"/>
        <family val="2"/>
        <scheme val="minor"/>
      </rPr>
      <t xml:space="preserve">Informations
</t>
    </r>
    <r>
      <rPr>
        <sz val="12"/>
        <color theme="1"/>
        <rFont val="Calibri"/>
        <family val="2"/>
        <scheme val="minor"/>
      </rPr>
      <t xml:space="preserve">Si la cible est absente ou disparue, ou si la dynamique spontanée de la cible sur le site est négative (déclin), le projet pourrait permettre un gain écologique significatif pour les habitats, fonctions et/ou espèces ciblés. 
</t>
    </r>
    <r>
      <rPr>
        <b/>
        <sz val="12"/>
        <rFont val="Calibri"/>
        <family val="2"/>
        <scheme val="minor"/>
      </rPr>
      <t xml:space="preserve">Attention : </t>
    </r>
    <r>
      <rPr>
        <sz val="12"/>
        <rFont val="Calibri"/>
        <family val="2"/>
        <scheme val="minor"/>
      </rPr>
      <t>une dynamique négative pour une espèce ciblée ne signifie pas que l'écosystème considéré est automatiquement sur une trajectoire négative</t>
    </r>
    <r>
      <rPr>
        <sz val="12"/>
        <color theme="1"/>
        <rFont val="Calibri"/>
        <family val="2"/>
        <scheme val="minor"/>
      </rPr>
      <t xml:space="preserve">. Une espèce peut être en déclin dans un écosystème fonctionnel dont l'évolution naturelle ne lui est pas favorable (exemple : fermeture d'un milieu défavorable aux espèces de milieux ouverts). Dans ce cas, un gain écologique pour la cible se fait au détriment d'espèces de milieux fermés. 
Si la cible est présente et que sa dynamique sur le site est positive (croissance), le site va naturellement évoluer vers un gain écologique et ne devrait pas faire l'objet d'actions écologiques. 
Si la dynamique de la cible sur le site est stable, il convient de vérifier l'état de conservation pour les espèces ou habitats, ou le niveau de réalisation dans le cas des fonctions. Si cet état est déjà bon le site ne devrait pas faire l'objet d'actions écologiques. Si cet état est dégradé, un gain écologique est possible (cf. Q.19). 
</t>
    </r>
    <r>
      <rPr>
        <u/>
        <sz val="12"/>
        <color theme="1"/>
        <rFont val="Calibri"/>
        <family val="2"/>
        <scheme val="minor"/>
      </rPr>
      <t>Indicateurs</t>
    </r>
    <r>
      <rPr>
        <sz val="12"/>
        <color theme="1"/>
        <rFont val="Calibri"/>
        <family val="2"/>
        <scheme val="minor"/>
      </rPr>
      <t xml:space="preserve"> 
Suivi des espèces ciblées sur le site sur plusieurs années montrant un déclin, évolution de la qualité de l'habitat pour l'espèce visée (ou pour la ou les fonctions recherchées) montrant un déclin, indicateurs montrant que le niveau de réalisation des fonctions est inférieur à ce qui pourrait être attendu, </t>
    </r>
    <r>
      <rPr>
        <i/>
        <sz val="12"/>
        <color theme="1"/>
        <rFont val="Calibri"/>
        <family val="2"/>
        <scheme val="minor"/>
      </rPr>
      <t>etc</t>
    </r>
    <r>
      <rPr>
        <sz val="12"/>
        <color theme="1"/>
        <rFont val="Calibri"/>
        <family val="2"/>
        <scheme val="minor"/>
      </rPr>
      <t xml:space="preserve">.  
</t>
    </r>
    <r>
      <rPr>
        <u/>
        <sz val="12"/>
        <color theme="1"/>
        <rFont val="Calibri"/>
        <family val="2"/>
        <scheme val="minor"/>
      </rPr>
      <t>Avis</t>
    </r>
    <r>
      <rPr>
        <sz val="12"/>
        <color theme="1"/>
        <rFont val="Calibri"/>
        <family val="2"/>
        <scheme val="minor"/>
      </rPr>
      <t xml:space="preserve">
Favorable : la cible est absente du site.
Vigilance : la cible est présente sur le site mais le déclin est avéré, les arguments démontrant le déclin doivent être analysés avec attention. 
Danger : la cible est présente sur le site et n'est pas en déclin ou la démonstration du déclin n'est pas probante OU l'information n'est pas fournie. </t>
    </r>
  </si>
  <si>
    <t xml:space="preserve">Si espèce/cortège : rareté locale </t>
  </si>
  <si>
    <r>
      <rPr>
        <u/>
        <sz val="12"/>
        <color theme="1"/>
        <rFont val="Calibri"/>
        <family val="2"/>
        <scheme val="minor"/>
      </rPr>
      <t xml:space="preserve">Indicateurs
</t>
    </r>
    <r>
      <rPr>
        <sz val="12"/>
        <color theme="1"/>
        <rFont val="Calibri"/>
        <family val="2"/>
        <scheme val="minor"/>
      </rPr>
      <t xml:space="preserve">Cartographies (i.e. trames écologiques)
Documents de planification  (SRADDET, SCOT, PLU, SAGE, etc.).
</t>
    </r>
    <r>
      <rPr>
        <u/>
        <sz val="12"/>
        <color theme="1"/>
        <rFont val="Calibri"/>
        <family val="2"/>
        <scheme val="minor"/>
      </rPr>
      <t xml:space="preserve">
Niveaux de protection des réservoirs écologiques </t>
    </r>
    <r>
      <rPr>
        <sz val="12"/>
        <color theme="1"/>
        <rFont val="Calibri"/>
        <family val="2"/>
        <scheme val="minor"/>
      </rPr>
      <t xml:space="preserve">
(1) Protection réglementaire : conservatoire du littoral, arrêtés de protection de biotope, conservatoires régionaux d’espaces naturels, zones cœur de Parc National, réserve biologique intégrale
(2) Protection foncière, contractuelle ou au titre de conventions : Zone Natura 2000, aire d’adhésion d’un Parc National, Espace Naturel Sensible
(3) ZNIEFF type 1
(4) ZNIEFF type 2
</t>
    </r>
    <r>
      <rPr>
        <u/>
        <sz val="12"/>
        <color theme="1"/>
        <rFont val="Calibri"/>
        <family val="2"/>
        <scheme val="minor"/>
      </rPr>
      <t>Avis</t>
    </r>
    <r>
      <rPr>
        <sz val="12"/>
        <color theme="1"/>
        <rFont val="Calibri"/>
        <family val="2"/>
        <scheme val="minor"/>
      </rPr>
      <t xml:space="preserve">
</t>
    </r>
    <r>
      <rPr>
        <sz val="12"/>
        <rFont val="Calibri"/>
        <family val="2"/>
        <scheme val="minor"/>
      </rPr>
      <t>Favorable : les réservoirs de biodiversité environnants sont permanents et bénéficient d'une protection réglementaire
Vigilance : les réservoirs de biodiversité environnants ne bénéficient pas d'une protection particilière mais ne sont pas exposés à des menaces liées à l'urbanisation ou à des projets d'infrastructure.Dans ce cas, l'absence de menace doit être argumentée (documents de planification, dynamique d'urbanisation...)
Danger : les réservoirs de biodiversité environnants ne bénéficient d'aucune protection réglementaire et sont directement menacés par l'urbanisation et/ou des projets d'infrastructure, ce qui compromet leur valeur écologique</t>
    </r>
  </si>
  <si>
    <r>
      <rPr>
        <u/>
        <sz val="12"/>
        <color theme="1"/>
        <rFont val="Calibri"/>
        <family val="2"/>
        <scheme val="minor"/>
      </rPr>
      <t xml:space="preserve">Exemples de barrières à la dispersion </t>
    </r>
    <r>
      <rPr>
        <sz val="12"/>
        <color theme="1"/>
        <rFont val="Calibri"/>
        <family val="2"/>
        <scheme val="minor"/>
      </rPr>
      <t xml:space="preserve">
Routes, urbanisation, terres agricoles (agriculture intensive), barrages fluviaux, falaises, rivières, lacs, </t>
    </r>
    <r>
      <rPr>
        <i/>
        <sz val="12"/>
        <color theme="1"/>
        <rFont val="Calibri"/>
        <family val="2"/>
        <scheme val="minor"/>
      </rPr>
      <t>etc.</t>
    </r>
    <r>
      <rPr>
        <sz val="12"/>
        <color theme="1"/>
        <rFont val="Calibri"/>
        <family val="2"/>
        <scheme val="minor"/>
      </rPr>
      <t xml:space="preserve">
</t>
    </r>
    <r>
      <rPr>
        <u/>
        <sz val="12"/>
        <color theme="1"/>
        <rFont val="Calibri"/>
        <family val="2"/>
        <scheme val="minor"/>
      </rPr>
      <t>Remarque</t>
    </r>
    <r>
      <rPr>
        <sz val="12"/>
        <color theme="1"/>
        <rFont val="Calibri"/>
        <family val="2"/>
        <scheme val="minor"/>
      </rPr>
      <t xml:space="preserve">
La nature des éléments retenus comme barrière dépend des espèces cibles considérées. </t>
    </r>
  </si>
  <si>
    <r>
      <rPr>
        <u/>
        <sz val="12"/>
        <color theme="1"/>
        <rFont val="Calibri"/>
        <family val="2"/>
        <scheme val="minor"/>
      </rPr>
      <t>Avis</t>
    </r>
    <r>
      <rPr>
        <sz val="12"/>
        <color theme="1"/>
        <rFont val="Calibri"/>
        <family val="2"/>
        <scheme val="minor"/>
      </rPr>
      <t xml:space="preserve">
Favorable : il existe de nombreuses connexions avec les réservoirs de biodiversité et des objectifs de préservation de ces continuités sont énoncés dans les documents de planification (SRADDET, SCOT, PLU, SAGE, etc.).
Vigilance : il existe un faible nombre de connexions avec les réservoirs de biodiversités et/ou les documents de planification (ex: PLUi) présentent des menaces (ex: risques d'urbanisation) pour ces continuités. Dans ce cas le risque que cela représente pour le projet à moyen et long terme doit être évalué.
Danger : des projets (urbanisation, infrastructure, ...) sont prévus et menacent les connexions entre le site et les réservoirs de biodiversité. </t>
    </r>
  </si>
  <si>
    <r>
      <rPr>
        <u/>
        <sz val="12"/>
        <color theme="1"/>
        <rFont val="Calibri"/>
        <family val="2"/>
        <scheme val="minor"/>
      </rPr>
      <t xml:space="preserve">
Informations</t>
    </r>
    <r>
      <rPr>
        <sz val="12"/>
        <color theme="1"/>
        <rFont val="Calibri"/>
        <family val="2"/>
        <scheme val="minor"/>
      </rPr>
      <t xml:space="preserve">
Les conflits d'usage proviennent d'un désaccord entre différents acteurs présentant des usages contradictoires d'un même espace ou d'une même ressource.
Sont concernés dans cette question les usages autorisés et/ou conventionnés pouvant entrer en contradiction avec le projet.
</t>
    </r>
    <r>
      <rPr>
        <u/>
        <sz val="12"/>
        <color theme="1"/>
        <rFont val="Calibri"/>
        <family val="2"/>
        <scheme val="minor"/>
      </rPr>
      <t>Exemples</t>
    </r>
    <r>
      <rPr>
        <sz val="12"/>
        <color theme="1"/>
        <rFont val="Calibri"/>
        <family val="2"/>
        <scheme val="minor"/>
      </rPr>
      <t xml:space="preserve">
Agriculture, chasse, pêche, propriétaires fonciers, </t>
    </r>
    <r>
      <rPr>
        <i/>
        <sz val="12"/>
        <color theme="1"/>
        <rFont val="Calibri"/>
        <family val="2"/>
        <scheme val="minor"/>
      </rPr>
      <t xml:space="preserve">etc.
</t>
    </r>
    <r>
      <rPr>
        <u/>
        <sz val="12"/>
        <color theme="1"/>
        <rFont val="Calibri"/>
        <family val="2"/>
        <scheme val="minor"/>
      </rPr>
      <t>Avis</t>
    </r>
    <r>
      <rPr>
        <sz val="12"/>
        <color theme="1"/>
        <rFont val="Calibri"/>
        <family val="2"/>
        <scheme val="minor"/>
      </rPr>
      <t xml:space="preserve">
Favorable : il n'y a pas d'autre usage du site.
Vigilance : il y a un autre usage sur le site pouvant entrer en contradiction avec le projet et des mesures encadrent ces usages et limitent les risques. 
Danger : il y a un autre usage sur le site pouvant entrer en contradiction avec le projet et une absence de mesures encadrant ces usages et limitant les risques. </t>
    </r>
  </si>
  <si>
    <r>
      <rPr>
        <u/>
        <sz val="12"/>
        <rFont val="Calibri"/>
        <family val="2"/>
        <scheme val="minor"/>
      </rPr>
      <t>Informations</t>
    </r>
    <r>
      <rPr>
        <sz val="12"/>
        <rFont val="Calibri"/>
        <family val="2"/>
        <scheme val="minor"/>
      </rPr>
      <t xml:space="preserve">
Le porteur de projet doit avoir les droits suffisants pour (1) réaliser les travaux de génie écologique (2) assurer la gestion écologique du site (maintien des gains), (3) réaliser les suivis et pouvoir intervenir pour maintenir la trajectoire écologique, le cas échéant.
L'ORE et le bail emphytéotique doivent avoir une durée au moins équivalente à celle de l'agrément.
</t>
    </r>
    <r>
      <rPr>
        <u/>
        <sz val="12"/>
        <rFont val="Calibri"/>
        <family val="2"/>
        <scheme val="minor"/>
      </rPr>
      <t xml:space="preserve">
Acronymes</t>
    </r>
    <r>
      <rPr>
        <sz val="12"/>
        <rFont val="Calibri"/>
        <family val="2"/>
        <scheme val="minor"/>
      </rPr>
      <t xml:space="preserve">
CEN = Conservatoire d'Espaces Naturels
ORE = Obligation Réelle Environnementale
</t>
    </r>
    <r>
      <rPr>
        <u/>
        <sz val="12"/>
        <rFont val="Calibri"/>
        <family val="2"/>
        <scheme val="minor"/>
      </rPr>
      <t>Avis</t>
    </r>
    <r>
      <rPr>
        <sz val="12"/>
        <rFont val="Calibri"/>
        <family val="2"/>
        <scheme val="minor"/>
      </rPr>
      <t xml:space="preserve">
Favorable : l'opérateur est propriétaire du site OU l'opérateur a la maîtrise d'usage, sa durée est au moins équivalente à celle de l'agrément. 
Vigilance : l'opérateur a prévu d'avoir la maîtrise d'usage pendant la durée requise, ou d'acquérir le site, mais l'opération n'est pas finalisée.
Danger : les informations fournies dans le dossier ne permettent pas de s'assurer que le porteur de projet détient les droits suffisants.
Rédhibitoire : absence d'information concernant la maîtrise foncière ou d'usage OU sa durée n'est pas équivalente à celle de l'agrément. </t>
    </r>
  </si>
  <si>
    <r>
      <rPr>
        <u/>
        <sz val="12"/>
        <rFont val="Calibri"/>
        <family val="2"/>
        <scheme val="minor"/>
      </rPr>
      <t xml:space="preserve">
Indicateurs</t>
    </r>
    <r>
      <rPr>
        <sz val="12"/>
        <rFont val="Calibri"/>
        <family val="2"/>
        <scheme val="minor"/>
      </rPr>
      <t xml:space="preserve"> 
Présence d'un état initial complet et précis réalisé avec des protocoles standardisés. Il comprend une description précise et complète des écosystèmes incluant :
- Les caractéristiques physiques du milieu (sol, hydrologie, topographie)
- La composition en espèces
- Les éléments de structure des écosytèmes
- Les fonctions écologiques de l’écosystème
- L'intégration paysagère
- Une cartographie du site à l'état initial
- La prise en compte de la biodiversité ordinaire et des sols
</t>
    </r>
    <r>
      <rPr>
        <u/>
        <sz val="12"/>
        <rFont val="Calibri"/>
        <family val="2"/>
        <scheme val="minor"/>
      </rPr>
      <t xml:space="preserve">
Exemples et sources de protocoles standardisés</t>
    </r>
    <r>
      <rPr>
        <sz val="12"/>
        <rFont val="Calibri"/>
        <family val="2"/>
        <scheme val="minor"/>
      </rPr>
      <t xml:space="preserve">
Méthode d'évaluation de l'état de conservation des habitats d'intérêt communautaire du MNHN
Catalogue de Méthodes et Protocoles du MNHN
Portail technique de l'OFB "Méthodes dédiées - suivi et évaluation"
Norme Afnor NF X32-102 
MNEFZH pour les fonctions des zones humides
</t>
    </r>
    <r>
      <rPr>
        <u/>
        <sz val="12"/>
        <rFont val="Calibri"/>
        <family val="2"/>
        <scheme val="minor"/>
      </rPr>
      <t>Informations</t>
    </r>
    <r>
      <rPr>
        <sz val="12"/>
        <rFont val="Calibri"/>
        <family val="2"/>
        <scheme val="minor"/>
      </rPr>
      <t xml:space="preserve">
La méthode de stockage des données est primordiale pour assurer le suivi de l'efficacité des mesures à long terme. L'agrément étant donné pour 30 ans, les données doivent être stockées de façon à pouvoir être réutilisées par des utilisateur.ices futur.es qui n'étaient pas présents lors de l'état initial et des premiers suivis. Lors de la bancarisation, les jeux de données doivent être décrits à l'aide de métadonnées pour permettre leur réutilisation. Ces données doivent pouvoir être transmises aux services de l'Etat et aux scientifiques afin de permettre les retours d'experiences.
Les données doivent être déposées sur le site DEPOBIO (https://depot-legal-biodiversite.naturefrance.fr/).  
</t>
    </r>
    <r>
      <rPr>
        <u/>
        <sz val="12"/>
        <rFont val="Calibri"/>
        <family val="2"/>
        <scheme val="minor"/>
      </rPr>
      <t>Avis</t>
    </r>
    <r>
      <rPr>
        <sz val="12"/>
        <rFont val="Calibri"/>
        <family val="2"/>
        <scheme val="minor"/>
      </rPr>
      <t xml:space="preserve">
Favorable : état initial complet et précis selon des protocoles standardisés, reproductibles et robustes. Système de bancarisation précisé. Accès public aux données.
Vigilance : état initial complet mais protocoles non standardisés et/ou système de bancarisation incomplet (métadonnées insuffisantes, accès restreint). Préciser les conditions d'accès aux données. 
Danger : état initial incomplet et sytème de bancarisation non décrit. 
Rédhibitoire : absence d'état initial.
</t>
    </r>
    <r>
      <rPr>
        <u/>
        <sz val="12"/>
        <rFont val="Calibri"/>
        <family val="2"/>
        <scheme val="minor"/>
      </rPr>
      <t>Ressources</t>
    </r>
    <r>
      <rPr>
        <sz val="12"/>
        <rFont val="Calibri"/>
        <family val="2"/>
        <scheme val="minor"/>
      </rPr>
      <t xml:space="preserve"> 
Thèse d'Alexis Deschler - Vers une stratégie d’acquisition des données pour une évaluation fiable de l’efficacité des actions de gestion/restauration des écosystèmes (2025). 
A consulter via le lien ci-dessous :</t>
    </r>
  </si>
  <si>
    <r>
      <t xml:space="preserve">
</t>
    </r>
    <r>
      <rPr>
        <u/>
        <sz val="12"/>
        <color theme="1"/>
        <rFont val="Calibri"/>
        <family val="2"/>
        <scheme val="minor"/>
      </rPr>
      <t>Consignes</t>
    </r>
    <r>
      <rPr>
        <sz val="12"/>
        <color theme="1"/>
        <rFont val="Calibri"/>
        <family val="2"/>
        <scheme val="minor"/>
      </rPr>
      <t xml:space="preserve">
Si la réponse est oui, sélectionner "Oui" puis choisir la réponse dans le cadre "POGEIS". Evaluer l'état écologique du site en indiquant les informations apportées par l'outil.
Si la réponse est non, sélectionner "Non" et évaluer l'état écologique du site.
</t>
    </r>
    <r>
      <rPr>
        <u/>
        <sz val="12"/>
        <color theme="1"/>
        <rFont val="Calibri"/>
        <family val="2"/>
        <scheme val="minor"/>
      </rPr>
      <t>Informations</t>
    </r>
    <r>
      <rPr>
        <sz val="12"/>
        <color theme="1"/>
        <rFont val="Calibri"/>
        <family val="2"/>
        <scheme val="minor"/>
      </rPr>
      <t xml:space="preserve">
L'utilisation de l'outil de calcul du potentiel de gain écologique du projet POGEIS permet d'obtenir une première estimation du potentiel de gain écologique du site dans son ensemble. Ceci permet d'éviter de sélectionner des sites en bon état écologique à l'état initial qui ne permettent pas un gain écologique significatif. 
L'outil POGEIS fournit une analyse automatisée en première intention, mais ne se substitue pas aux résultats d’un diagnostic terrain.
</t>
    </r>
    <r>
      <rPr>
        <u/>
        <sz val="12"/>
        <color theme="1"/>
        <rFont val="Calibri"/>
        <family val="2"/>
        <scheme val="minor"/>
      </rPr>
      <t>Indicateurs</t>
    </r>
    <r>
      <rPr>
        <sz val="12"/>
        <color theme="1"/>
        <rFont val="Calibri"/>
        <family val="2"/>
        <scheme val="minor"/>
      </rPr>
      <t xml:space="preserve"> (évaluation de l'état écologique du site à l'état initial)
- Fiche descriptive du site générée par POGEIS (si concerné)
- Etat de dégradation (composition, structure et fonction)
- Niveau d'artificialisation du sol
- Ecosystème dominé par des espèces invasives
- Tassement du sol empêchant l'installation de la végétation (ou en mer : envasement ou sable empêchant la recollinisation floristique)
- Pressions empêchant l'évolution du système (pollution, usages sauvages, incendies, déchets toxiques…)
</t>
    </r>
    <r>
      <rPr>
        <u/>
        <sz val="12"/>
        <color theme="1"/>
        <rFont val="Calibri"/>
        <family val="2"/>
        <scheme val="minor"/>
      </rPr>
      <t>Avis</t>
    </r>
    <r>
      <rPr>
        <sz val="12"/>
        <color theme="1"/>
        <rFont val="Calibri"/>
        <family val="2"/>
        <scheme val="minor"/>
      </rPr>
      <t xml:space="preserve">
Favorable : la marge de progrès sur le site est qualifiée de "Fort" par l'outil POGEIS ET/OU les écosystèmes du site sont dominés par des espèces invasives, tassement du sol empêchant l'installation de la végétation, pressions empêchant l'évolution du système (pollution, usages sauvages, incendies, déchets toxiques…), habitats et fonctions écologiques dégradées... 
Vigilance : la marge de progrès sur le site est qualifiée de "Moyen" par l'outil POGEIS ET/OU le site est peu dégradé au vu des indicateurs précédents mais ces dégradations sont d'origine anthropique.
Danger : la marge de progrès sur le site est qualifiée de "Faible" par l'outil POGEIS ET/OU le site est en bon état au vu des indicateurs précédents, ces dégradations sont relatives à un petit nombre d'espèces protégées et sont dues à l'évolution naturelle de l'écosystème (fermeture du milieu, par exemple).
Rédhibitoire : la marge de progrès sur le site est qualifiée de "Nul" par l'outil POGEIS ET/OU le site est en très bon état au vu des indicateurs précédents. </t>
    </r>
  </si>
  <si>
    <r>
      <rPr>
        <u/>
        <sz val="12"/>
        <color theme="1"/>
        <rFont val="Calibri"/>
        <family val="2"/>
        <scheme val="minor"/>
      </rPr>
      <t>Avis</t>
    </r>
    <r>
      <rPr>
        <sz val="12"/>
        <color theme="1"/>
        <rFont val="Calibri"/>
        <family val="2"/>
        <scheme val="minor"/>
      </rPr>
      <t xml:space="preserve">
Favorable : le projet prend place dans des milieux très artificialisés ou le projet est favorable aux espèces, fonctions ou habitats déjà présents sur le site.
Vigilance : présence d'habitats, de fonctions ou d'espèces à enjeux sur le site mais pas d'impact du projet sur ces espèces/fonctions/habitats OU il y a un impact possible, des mesures adaptées sont prévues pour les conserver. 
Danger : impact significatif potentiel (en terme d'intensité, de fréquence et/ou de surface concernée) du projet sur des habitats, fonctions ou espèces à enjeux ET absence de mesures visant à les conserver. 
</t>
    </r>
    <r>
      <rPr>
        <u/>
        <sz val="12"/>
        <color theme="1"/>
        <rFont val="Calibri"/>
        <family val="2"/>
        <scheme val="minor"/>
      </rPr>
      <t>Remarque</t>
    </r>
    <r>
      <rPr>
        <sz val="12"/>
        <color theme="1"/>
        <rFont val="Calibri"/>
        <family val="2"/>
        <scheme val="minor"/>
      </rPr>
      <t xml:space="preserve">
Certaines mesures peuvent viser à rétablir des dynamiques naturelles (ex : restauration de la dynamique d'un cours d'eau) mais impacter des espèces à enjeux à court terme. Dans ce cas, une discussion doit être engagée pour définir des priorités dans une vision à plus large échelle (temporelle et spatiale) du territoire.
</t>
    </r>
  </si>
  <si>
    <r>
      <rPr>
        <u/>
        <sz val="12"/>
        <color theme="1"/>
        <rFont val="Calibri"/>
        <family val="2"/>
        <scheme val="minor"/>
      </rPr>
      <t>Avis</t>
    </r>
    <r>
      <rPr>
        <sz val="12"/>
        <color theme="1"/>
        <rFont val="Calibri"/>
        <family val="2"/>
        <scheme val="minor"/>
      </rPr>
      <t xml:space="preserve"> 
Favorable : le projet ne présente aucun risque d'impact négatif sur le périmètre élargi OU les risques sont identifiés et des mesures adaptées sont prévues
Vigilance : le projet présente un ou plusieurs risques d'impact négatif sur le périmètre élargi. Les risques sont identifiés mais les mesures proposées sont insuffisantes.
Danger : les risques d'impact négatif sur le périmètre élargi ne sont pas évalués.
 </t>
    </r>
  </si>
  <si>
    <r>
      <rPr>
        <u/>
        <sz val="12"/>
        <color theme="1"/>
        <rFont val="Calibri"/>
        <family val="2"/>
        <scheme val="minor"/>
      </rPr>
      <t xml:space="preserve">Avis </t>
    </r>
    <r>
      <rPr>
        <sz val="12"/>
        <color theme="1"/>
        <rFont val="Calibri"/>
        <family val="2"/>
        <scheme val="minor"/>
      </rPr>
      <t xml:space="preserve">
Favorable : les objectifs à long terme correspondent à l'un des "Types de mesures de compensation" du guide. 
Vigilance : il existe au moins un objectif qui n'entre pas dans la typologie "compensation" du guide. La surface concernée par cet objectif ne pourra pas être inclue dans le calcul des UCRR.
Rédhibitoire : le seul objectif à long terme correspond à de la conservation/préservation de milieu, ce qui n'est pas en accord avec les principes réglementaires de la compensation.</t>
    </r>
  </si>
  <si>
    <r>
      <rPr>
        <u/>
        <sz val="12"/>
        <color theme="1"/>
        <rFont val="Calibri"/>
        <family val="2"/>
        <scheme val="minor"/>
      </rPr>
      <t xml:space="preserve">
Remarque
</t>
    </r>
    <r>
      <rPr>
        <sz val="12"/>
        <color theme="1"/>
        <rFont val="Calibri"/>
        <family val="2"/>
        <scheme val="minor"/>
      </rPr>
      <t>Pour cette question, la GEPE se base sur les</t>
    </r>
    <r>
      <rPr>
        <u/>
        <sz val="12"/>
        <color theme="1"/>
        <rFont val="Calibri"/>
        <family val="2"/>
        <scheme val="minor"/>
      </rPr>
      <t xml:space="preserve"> </t>
    </r>
    <r>
      <rPr>
        <sz val="12"/>
        <color theme="1"/>
        <rFont val="Calibri"/>
        <family val="2"/>
        <scheme val="minor"/>
      </rPr>
      <t xml:space="preserve">objectifs à long terme* doivent correspondre à l'un des "Type des mesures de compensation" du </t>
    </r>
    <r>
      <rPr>
        <i/>
        <sz val="12"/>
        <color theme="1"/>
        <rFont val="Calibri"/>
        <family val="2"/>
        <scheme val="minor"/>
      </rPr>
      <t>Guide d’aide à la définition des mesures ERC</t>
    </r>
    <r>
      <rPr>
        <sz val="12"/>
        <color theme="1"/>
        <rFont val="Calibri"/>
        <family val="2"/>
        <scheme val="minor"/>
      </rPr>
      <t xml:space="preserve"> (2018) présentés dans le tableau VII p.44-45. Ces objectifs ont été choisis car ils assurent que ces mesures permettent un gain de biodiversité. Ils sont donc aussi valables pour les projets de contribution volontaire.</t>
    </r>
  </si>
  <si>
    <t xml:space="preserve">C3.1 Evolution des pratiques de gestion par abandon total des pratiques antérieures </t>
  </si>
  <si>
    <t xml:space="preserve">C3.2 Evolution des pratiques de gestion par simple évolution des pratiques antérieures </t>
  </si>
  <si>
    <t>24. Les caractéristiques du site sont-elles propices à la restauration ou création des habitats ciblés ?</t>
  </si>
  <si>
    <r>
      <rPr>
        <u/>
        <sz val="12"/>
        <color theme="1"/>
        <rFont val="Calibri"/>
        <family val="2"/>
        <scheme val="minor"/>
      </rPr>
      <t>Informations</t>
    </r>
    <r>
      <rPr>
        <sz val="12"/>
        <color theme="1"/>
        <rFont val="Calibri"/>
        <family val="2"/>
        <scheme val="minor"/>
      </rPr>
      <t xml:space="preserve">
L'obtention de gains écologiques visant des habitats, espèces ou fonctions nécessite la restauration d'écosystèmes supportant ces habitats, espèces ou fonctions. La création "ex-nihilo" d'écosystèmes (ou habitats) est plus difficile que la restauration d'un écosystème historiquement présent sur le site. Même lorsqu'il était présent historiquement, le degré de modification de l'écosystème (sols, végétation, hydrologie...) rend plus ou moins facile sa restauration.
Lorsque la cible est déjà présente sur le site mais en déclin, la restauration est a priori plus facile, si les causes du déclin sont bien identifiées.
Ici les habitats peuvent être : 
- les habitats directement ciblés par le projet de SNCRR 
- les habitats des espèces ciblées 
- les habitats supportant les fonctions ciblées par le SNCRR. </t>
    </r>
    <r>
      <rPr>
        <u/>
        <sz val="12"/>
        <color theme="1"/>
        <rFont val="Calibri"/>
        <family val="2"/>
        <scheme val="minor"/>
      </rPr>
      <t xml:space="preserve">
Avis</t>
    </r>
    <r>
      <rPr>
        <sz val="12"/>
        <color theme="1"/>
        <rFont val="Calibri"/>
        <family val="2"/>
        <scheme val="minor"/>
      </rPr>
      <t xml:space="preserve">
Favorable : l'habitat cible du projet est présente sur le site ou était historiquement présente, et seule la couverture végétale a été modifiée sous l'effet des usages.
Vigilance : l'habitat cible du projet était historiquement présente, avec des modifications du sol ou de l'hydrologie réversibles (drain, fossés, </t>
    </r>
    <r>
      <rPr>
        <i/>
        <sz val="12"/>
        <color theme="1"/>
        <rFont val="Calibri"/>
        <family val="2"/>
        <scheme val="minor"/>
      </rPr>
      <t>etc</t>
    </r>
    <r>
      <rPr>
        <sz val="12"/>
        <color theme="1"/>
        <rFont val="Calibri"/>
        <family val="2"/>
        <scheme val="minor"/>
      </rPr>
      <t xml:space="preserve">.).
Danger : la cible du projet n'était pas présente historiquement OU elle était présente mais il y a eu des modifications irréversibles du sol/de l'hydrologie (changement climatique, alimentation en eau non-accessible, </t>
    </r>
    <r>
      <rPr>
        <i/>
        <sz val="12"/>
        <color theme="1"/>
        <rFont val="Calibri"/>
        <family val="2"/>
        <scheme val="minor"/>
      </rPr>
      <t>etc</t>
    </r>
    <r>
      <rPr>
        <sz val="12"/>
        <color theme="1"/>
        <rFont val="Calibri"/>
        <family val="2"/>
        <scheme val="minor"/>
      </rPr>
      <t xml:space="preserve">.).
</t>
    </r>
    <r>
      <rPr>
        <u/>
        <sz val="12"/>
        <color theme="1"/>
        <rFont val="Calibri"/>
        <family val="2"/>
        <scheme val="minor"/>
      </rPr>
      <t>Indicateurs</t>
    </r>
    <r>
      <rPr>
        <sz val="12"/>
        <color theme="1"/>
        <rFont val="Calibri"/>
        <family val="2"/>
        <scheme val="minor"/>
      </rPr>
      <t xml:space="preserve">
Photos aériennes anciennes, sondages pédologiques, diagnostic zone humide, enveloppes climatiques, cartographie des sols, </t>
    </r>
    <r>
      <rPr>
        <i/>
        <sz val="12"/>
        <color theme="1"/>
        <rFont val="Calibri"/>
        <family val="2"/>
        <scheme val="minor"/>
      </rPr>
      <t>etc</t>
    </r>
    <r>
      <rPr>
        <sz val="12"/>
        <color theme="1"/>
        <rFont val="Calibri"/>
        <family val="2"/>
        <scheme val="minor"/>
      </rPr>
      <t xml:space="preserve">.
</t>
    </r>
    <r>
      <rPr>
        <u/>
        <sz val="12"/>
        <color theme="1"/>
        <rFont val="Calibri"/>
        <family val="2"/>
        <scheme val="minor"/>
      </rPr>
      <t>Remarque</t>
    </r>
    <r>
      <rPr>
        <sz val="12"/>
        <color theme="1"/>
        <rFont val="Calibri"/>
        <family val="2"/>
        <scheme val="minor"/>
      </rPr>
      <t xml:space="preserve">
Des mesures de réhabilitation peuvent viser à créer des habitats ou favoriser des espèces dans des contextes nouveaux, par exemple suite à l'abandon de carrières. Dans ce cas, l'écosystème historique n'est pas forcément le plus indiqué. Il faut alors vérifier que les habitats et espèces visées sont adaptées aux conditions de sol et de climat actuellement présentes sur le site. </t>
    </r>
  </si>
  <si>
    <r>
      <rPr>
        <u/>
        <sz val="12"/>
        <color theme="1"/>
        <rFont val="Calibri"/>
        <family val="2"/>
        <scheme val="minor"/>
      </rPr>
      <t>Information</t>
    </r>
    <r>
      <rPr>
        <sz val="12"/>
        <color theme="1"/>
        <rFont val="Calibri"/>
        <family val="2"/>
        <scheme val="minor"/>
      </rPr>
      <t xml:space="preserve">
Le dossier doit comporter une description précise des indicateurs et des protocoles d'acquisition des données, un calendrier de mise en œuvre des suivis, des indicateurs de la structure des habitats, un système de gestion des données permettant leur stockage pour un traitement ultérieur (cf. question 18).
Les seuls suivis de populations d'espèces ne sont pas suffisants, des indicateurs de la structure/de la qualité des habitats doivent également être prévus. Point essentiel : pour chaque cible, un ou plusieurs indicateurs de succès des actions écologiques les visant doivent être présentés, avec un seuil à atteindre. 
</t>
    </r>
    <r>
      <rPr>
        <u/>
        <sz val="12"/>
        <color theme="1"/>
        <rFont val="Calibri"/>
        <family val="2"/>
        <scheme val="minor"/>
      </rPr>
      <t xml:space="preserve">Exemples de méthodes </t>
    </r>
    <r>
      <rPr>
        <sz val="12"/>
        <color theme="1"/>
        <rFont val="Calibri"/>
        <family val="2"/>
        <scheme val="minor"/>
      </rPr>
      <t xml:space="preserve">
Catalogue de Méthodes et Protocoles du MNHN,
Portail technique de l'OFB "Méthodes dédiées - suivi et évaluation".
</t>
    </r>
    <r>
      <rPr>
        <u/>
        <sz val="12"/>
        <color theme="1"/>
        <rFont val="Calibri"/>
        <family val="2"/>
        <scheme val="minor"/>
      </rPr>
      <t>Attention</t>
    </r>
    <r>
      <rPr>
        <sz val="12"/>
        <color theme="1"/>
        <rFont val="Calibri"/>
        <family val="2"/>
        <scheme val="minor"/>
      </rPr>
      <t xml:space="preserve"> 
Il existe souvent plusieurs indicateurs pour une même cible. Dans ce cas, indiquer les principaux indicateurs retenus pour évaluer le succès, leur métode de collecte et les critères de succès (i.e. seuil à atteindre) associés. Renvoyer aux pages pertinentes du dossier, si nécessaire, pour les compléments.
</t>
    </r>
    <r>
      <rPr>
        <u/>
        <sz val="12"/>
        <color theme="1"/>
        <rFont val="Calibri"/>
        <family val="2"/>
        <scheme val="minor"/>
      </rPr>
      <t>Avis</t>
    </r>
    <r>
      <rPr>
        <sz val="12"/>
        <color theme="1"/>
        <rFont val="Calibri"/>
        <family val="2"/>
        <scheme val="minor"/>
      </rPr>
      <t xml:space="preserve">
Favorable :  
- l'opérateur dispose d'un protocole de suivi détaillé et associé à des critères de succès (avec des seuils)
- le protocole de suivi est identique au protocole d'état initial
- la fréquence et la durée des suivis est cohérente avec le temps de réponse des cibles aux actions écologiques menées
- une méthode de stockage de données (bancarisation) est prévue selon les conditions ultérieures (cf. question 18)
Vigilance : les 3 conditions de favorabilité semblent remplies, mais des informations supplémentaires sont nécessaires ET/OU une discussion complémentaire est requise. 
Danger : au moins une des 3 conditions de favorabilité n'est pas remplie.</t>
    </r>
  </si>
  <si>
    <r>
      <rPr>
        <u/>
        <sz val="12"/>
        <color theme="1"/>
        <rFont val="Calibri"/>
        <family val="2"/>
        <scheme val="minor"/>
      </rPr>
      <t>Informations</t>
    </r>
    <r>
      <rPr>
        <sz val="12"/>
        <color theme="1"/>
        <rFont val="Calibri"/>
        <family val="2"/>
        <scheme val="minor"/>
      </rPr>
      <t xml:space="preserve">
La méthode utilisée pour calculer les gains de biodiversité sur le SNCRR doit être également applicable pour le calcul des pertes de biodiversité sur les futurs sites impactés.
Il existe actuellement plusieurs méthodes reconnues : 
- la  MNEFZH pour les fonctions des zones humides
- MERCI-Cor pour certains milieux marins
- ECOVAL pour les écosystèmes terrestres
D'autres méthodes ont été développés par des bureaux d'étude. Dans ce cas, il est nécessaire de s'assurer qu'elles sont bien décrites dans le dossier, en accord avec l'</t>
    </r>
    <r>
      <rPr>
        <i/>
        <sz val="12"/>
        <color theme="1"/>
        <rFont val="Calibri"/>
        <family val="2"/>
        <scheme val="minor"/>
      </rPr>
      <t>Approche standardisée du dimensionnement de la compensation écologique</t>
    </r>
    <r>
      <rPr>
        <sz val="12"/>
        <color theme="1"/>
        <rFont val="Calibri"/>
        <family val="2"/>
        <scheme val="minor"/>
      </rPr>
      <t xml:space="preserve"> et réplicables sur les futurs sites impactés pour calculer les pertes et ajuster le nombre d'UCRR à acquérir.
</t>
    </r>
    <r>
      <rPr>
        <u/>
        <sz val="12"/>
        <color theme="1"/>
        <rFont val="Calibri"/>
        <family val="2"/>
        <scheme val="minor"/>
      </rPr>
      <t>Avis</t>
    </r>
    <r>
      <rPr>
        <sz val="12"/>
        <color theme="1"/>
        <rFont val="Calibri"/>
        <family val="2"/>
        <scheme val="minor"/>
      </rPr>
      <t xml:space="preserve">
Favorable : il s'agit d'une méthode permettant la comparaison entre pertes et gains de biodiversité en accord avec l'</t>
    </r>
    <r>
      <rPr>
        <i/>
        <sz val="12"/>
        <color theme="1"/>
        <rFont val="Calibri"/>
        <family val="2"/>
        <scheme val="minor"/>
      </rPr>
      <t>Approche standardisée du dimensionnement de la compensation écologique</t>
    </r>
    <r>
      <rPr>
        <sz val="12"/>
        <color theme="1"/>
        <rFont val="Calibri"/>
        <family val="2"/>
        <scheme val="minor"/>
      </rPr>
      <t xml:space="preserve">, CGDD, 2021.  Et cette méthode a été correctement appliquée sur le projet.
</t>
    </r>
  </si>
  <si>
    <r>
      <rPr>
        <u/>
        <sz val="12"/>
        <color theme="1"/>
        <rFont val="Calibri"/>
        <family val="2"/>
        <scheme val="minor"/>
      </rPr>
      <t xml:space="preserve">
Avis</t>
    </r>
    <r>
      <rPr>
        <sz val="12"/>
        <color theme="1"/>
        <rFont val="Calibri"/>
        <family val="2"/>
        <scheme val="minor"/>
      </rPr>
      <t xml:space="preserve">
Favorable : l'opérateur prévoit un ou plusieurs sites témoins, dont il a la maîtrise foncière, et qui lui permettent de contextualiser le gain généré OU l'opérateur prévoit un partenariat avec un observatoire de la biodiversité pour accéder à des données de contextualisation.
</t>
    </r>
  </si>
  <si>
    <r>
      <rPr>
        <u/>
        <sz val="12"/>
        <color theme="1"/>
        <rFont val="Calibri"/>
        <family val="2"/>
        <scheme val="minor"/>
      </rPr>
      <t xml:space="preserve">
Avis</t>
    </r>
    <r>
      <rPr>
        <sz val="12"/>
        <color theme="1"/>
        <rFont val="Calibri"/>
        <family val="2"/>
        <scheme val="minor"/>
      </rPr>
      <t xml:space="preserve"> 
Favorable : pas d'introduction, ou introduction d'une espèce native de provenance locale (semences ou plants certifiés, prélèvements à proximité, élevages locaux, avis CBN, </t>
    </r>
    <r>
      <rPr>
        <i/>
        <sz val="12"/>
        <color theme="1"/>
        <rFont val="Calibri"/>
        <family val="2"/>
        <scheme val="minor"/>
      </rPr>
      <t>etc</t>
    </r>
    <r>
      <rPr>
        <sz val="12"/>
        <color theme="1"/>
        <rFont val="Calibri"/>
        <family val="2"/>
        <scheme val="minor"/>
      </rPr>
      <t>.).
Vigilance : espèce native mais origine non-locale.
Rédhibitoire : espèce exotique ou provenance des individus non mentionnée.</t>
    </r>
  </si>
  <si>
    <t>30. Quel est le niveau d'intervention nécessaire au maintien du gain écologique ?</t>
  </si>
  <si>
    <r>
      <t xml:space="preserve">
</t>
    </r>
    <r>
      <rPr>
        <u/>
        <sz val="12"/>
        <color theme="1"/>
        <rFont val="Calibri"/>
        <family val="2"/>
        <scheme val="minor"/>
      </rPr>
      <t>Remarque</t>
    </r>
    <r>
      <rPr>
        <sz val="12"/>
        <color theme="1"/>
        <rFont val="Calibri"/>
        <family val="2"/>
        <scheme val="minor"/>
      </rPr>
      <t xml:space="preserve">
La nécessité d'intervenir de manière régulière pour maintenir les espèces, habitats ou fonctions fait peser un risque sur le projet. Idéalement un milieu restauré doit être viable sans nouvelle intervention humaine. Certaines espèces cibles nécessitent cependant le maintien artificiel de stades plus pionniers. Dans ce cas, des mesures de gestion sont mises en place.
</t>
    </r>
    <r>
      <rPr>
        <u/>
        <sz val="12"/>
        <color theme="1"/>
        <rFont val="Calibri"/>
        <family val="2"/>
        <scheme val="minor"/>
      </rPr>
      <t>Avis</t>
    </r>
    <r>
      <rPr>
        <sz val="12"/>
        <color theme="1"/>
        <rFont val="Calibri"/>
        <family val="2"/>
        <scheme val="minor"/>
      </rPr>
      <t xml:space="preserve">
Favorable : aucune intervention extérieure n'est requise (libre-évolution) OU la mise en œuvre des intervention est garantie.
La mise en œuvre est garantie si elle est dépendante d'acteurs internes ou d'acteurs externes conventionnés et qu'elle est viable économiquement.
Vigilance : des interventions régulières sont requises et que leur mise en oeuvre dépend d'acteurs externes conventionnés mais qu'elle n'est pas viable économiquement.
Danger : des interventions régulières sont requises mais que les acteurs nécessaires à leur mise en oeuvre ne sont pas identifiés et aucune convention n'a été signée.
</t>
    </r>
    <r>
      <rPr>
        <u/>
        <sz val="12"/>
        <color theme="1"/>
        <rFont val="Calibri"/>
        <family val="2"/>
        <scheme val="minor"/>
      </rPr>
      <t>Indicateurs</t>
    </r>
    <r>
      <rPr>
        <sz val="12"/>
        <color theme="1"/>
        <rFont val="Calibri"/>
        <family val="2"/>
        <scheme val="minor"/>
      </rPr>
      <t xml:space="preserve">
- Description des interventions qui seront nécessaires au maintien de la qualité écologique du site (fauche, pâturages, coupes, curages, </t>
    </r>
    <r>
      <rPr>
        <i/>
        <sz val="12"/>
        <color theme="1"/>
        <rFont val="Calibri"/>
        <family val="2"/>
        <scheme val="minor"/>
      </rPr>
      <t>etc</t>
    </r>
    <r>
      <rPr>
        <sz val="12"/>
        <color theme="1"/>
        <rFont val="Calibri"/>
        <family val="2"/>
        <scheme val="minor"/>
      </rPr>
      <t xml:space="preserve">.)
- Fréquence et impacts potentiels sur les espèces présentes
- Modalités de contractualisation auprès d'acteurs externes pour assurer l'entretien du site
</t>
    </r>
    <r>
      <rPr>
        <u/>
        <sz val="12"/>
        <color theme="1"/>
        <rFont val="Calibri"/>
        <family val="2"/>
        <scheme val="minor"/>
      </rPr>
      <t>Information</t>
    </r>
    <r>
      <rPr>
        <sz val="12"/>
        <color theme="1"/>
        <rFont val="Calibri"/>
        <family val="2"/>
        <scheme val="minor"/>
      </rPr>
      <t xml:space="preserve">
Les mesures de gestion peuvent être : fauche, débroussaillage, pastoralisme, mise en défens, etc.</t>
    </r>
  </si>
  <si>
    <r>
      <rPr>
        <u/>
        <sz val="12"/>
        <color theme="1"/>
        <rFont val="Calibri"/>
        <family val="2"/>
        <scheme val="minor"/>
      </rPr>
      <t xml:space="preserve">Consigne
</t>
    </r>
    <r>
      <rPr>
        <sz val="12"/>
        <color theme="1"/>
        <rFont val="Calibri"/>
        <family val="2"/>
        <scheme val="minor"/>
      </rPr>
      <t xml:space="preserve">Dans les mesures, ajouter toute mesure légale (OLD, DFCI…). </t>
    </r>
    <r>
      <rPr>
        <u/>
        <sz val="12"/>
        <color theme="1"/>
        <rFont val="Calibri"/>
        <family val="2"/>
        <scheme val="minor"/>
      </rPr>
      <t xml:space="preserve">
Avis</t>
    </r>
    <r>
      <rPr>
        <sz val="12"/>
        <color theme="1"/>
        <rFont val="Calibri"/>
        <family val="2"/>
        <scheme val="minor"/>
      </rPr>
      <t xml:space="preserve">
Favorable : il n'existe pas de menaces liées aux aléas naturels sur le site.
Vigilance : les menaces liées aux aléas naturels sont détaillées ET les menaces sont prises en charge dans le plan de gestion du site.
Danger : les menaces liées aux aléas naturels ne sont pas détaillées ET/OU la prise en charge est insuffisante ou inexistante.
</t>
    </r>
    <r>
      <rPr>
        <u/>
        <sz val="12"/>
        <color theme="1"/>
        <rFont val="Calibri"/>
        <family val="2"/>
        <scheme val="minor"/>
      </rPr>
      <t>Informations</t>
    </r>
    <r>
      <rPr>
        <sz val="12"/>
        <color theme="1"/>
        <rFont val="Calibri"/>
        <family val="2"/>
        <scheme val="minor"/>
      </rPr>
      <t xml:space="preserve">
Les aléas naturels peuvent être : Inondation, incendie, érosion, éboulements, sécheresse, avalanches, risques volcaniques.
</t>
    </r>
    <r>
      <rPr>
        <u/>
        <sz val="12"/>
        <color theme="1"/>
        <rFont val="Calibri"/>
        <family val="2"/>
        <scheme val="minor"/>
      </rPr>
      <t>Remarque</t>
    </r>
    <r>
      <rPr>
        <sz val="12"/>
        <color theme="1"/>
        <rFont val="Calibri"/>
        <family val="2"/>
        <scheme val="minor"/>
      </rPr>
      <t xml:space="preserve">
Il peut exister un niveau de perturbation naturelle de l'écosystème (crues, incendie, etc.) auquel l'habitat est adapté. Dans ce cas, il ne constitue pas une menace. 
</t>
    </r>
  </si>
  <si>
    <r>
      <rPr>
        <u/>
        <sz val="12"/>
        <color theme="1"/>
        <rFont val="Calibri"/>
        <family val="2"/>
        <scheme val="minor"/>
      </rPr>
      <t>Remarque</t>
    </r>
    <r>
      <rPr>
        <sz val="12"/>
        <color theme="1"/>
        <rFont val="Calibri"/>
        <family val="2"/>
        <scheme val="minor"/>
      </rPr>
      <t xml:space="preserve"> 
Les impacts sont qualifiés par l'intensité, la fréquence et la surface concernée.
Vérifier que les actions du Label bas-carbone (ex : plantations d’arbres en monoculture) ne nuisent pas à la biodiversité présente sur le site. 
</t>
    </r>
    <r>
      <rPr>
        <u/>
        <sz val="12"/>
        <color theme="1"/>
        <rFont val="Calibri"/>
        <family val="2"/>
        <scheme val="minor"/>
      </rPr>
      <t>Information</t>
    </r>
    <r>
      <rPr>
        <sz val="12"/>
        <color theme="1"/>
        <rFont val="Calibri"/>
        <family val="2"/>
        <scheme val="minor"/>
      </rPr>
      <t xml:space="preserve">
Les menaces internes peuvent être : aucune menace interne; infrastructure, routes, dépôt de déchets, fréquentation touristique, EEE, prédation, maladie, parasites, braconnage, opérations Label bas-carbone.</t>
    </r>
    <r>
      <rPr>
        <b/>
        <sz val="12"/>
        <color theme="1"/>
        <rFont val="Calibri"/>
        <family val="2"/>
        <scheme val="minor"/>
      </rPr>
      <t xml:space="preserve">
</t>
    </r>
    <r>
      <rPr>
        <u/>
        <sz val="12"/>
        <color theme="1"/>
        <rFont val="Calibri"/>
        <family val="2"/>
        <scheme val="minor"/>
      </rPr>
      <t xml:space="preserve">Avis
</t>
    </r>
    <r>
      <rPr>
        <sz val="12"/>
        <color theme="1"/>
        <rFont val="Calibri"/>
        <family val="2"/>
        <scheme val="minor"/>
      </rPr>
      <t>Favorable : il n'existe aucune menace interne au site. 
Vigilance : il existe au moins une menace interne au site  mais les risques sont détaillés ET les mesures envisagées pour y répondre sont adaptées. 
Danger : il existe au moins une menace interne au site mais les mesures envisagées pour y répondre sont insuffisantes ou absentes.</t>
    </r>
  </si>
  <si>
    <r>
      <rPr>
        <u/>
        <sz val="12"/>
        <color theme="1"/>
        <rFont val="Calibri"/>
        <family val="2"/>
        <scheme val="minor"/>
      </rPr>
      <t>Remarque</t>
    </r>
    <r>
      <rPr>
        <sz val="12"/>
        <color theme="1"/>
        <rFont val="Calibri"/>
        <family val="2"/>
        <scheme val="minor"/>
      </rPr>
      <t xml:space="preserve"> 
Les impacts sont qualifiés par l'intensité, la fréquence et la surface concernée.
</t>
    </r>
    <r>
      <rPr>
        <u/>
        <sz val="12"/>
        <color theme="1"/>
        <rFont val="Calibri"/>
        <family val="2"/>
        <scheme val="minor"/>
      </rPr>
      <t>Information</t>
    </r>
    <r>
      <rPr>
        <sz val="12"/>
        <color theme="1"/>
        <rFont val="Calibri"/>
        <family val="2"/>
        <scheme val="minor"/>
      </rPr>
      <t xml:space="preserve">
Les menaces externes peuvent être : aucune menace externe; pollutions, risques industriels, pratique agricole, route, foyer d'EEE, parasites, maladie, prédation.
</t>
    </r>
    <r>
      <rPr>
        <u/>
        <sz val="12"/>
        <color theme="1"/>
        <rFont val="Calibri"/>
        <family val="2"/>
        <scheme val="minor"/>
      </rPr>
      <t xml:space="preserve">Avis
</t>
    </r>
    <r>
      <rPr>
        <sz val="12"/>
        <color theme="1"/>
        <rFont val="Calibri"/>
        <family val="2"/>
        <scheme val="minor"/>
      </rPr>
      <t>Favorable : il n'existe aucune menace externe au site. 
Vigilance : il existe au moins une menace externe au site  mais les risques sont détaillés ET les mesures envisagées pour y répondre sont adaptées. 
Danger : il existe au moins une menace externe au site mais les mesures envisagées pour y répondre sont insuffisantes ou absentes.</t>
    </r>
  </si>
  <si>
    <t>La description des menaces est :</t>
  </si>
  <si>
    <r>
      <t xml:space="preserve">La couleur affichée correspond à la modalité de danger la plus élevée obtenue à la question concernée. 
</t>
    </r>
    <r>
      <rPr>
        <sz val="14"/>
        <color theme="1"/>
        <rFont val="Calibri"/>
        <family val="2"/>
        <scheme val="minor"/>
      </rPr>
      <t>(exemple : si sur 4 avis donnés, 3 sont "Favorable" et 1 est "Vigilance", l'avis "Vigilance" apparait dans le BILAN_AVIS).</t>
    </r>
  </si>
  <si>
    <t>14. Usages du site</t>
  </si>
  <si>
    <t>GRILLE D'EVALUATION DE LA PERTINENCE ECOLOGIQUE (GEPE)
Sites Naturels de Compensation, Restauration et Renaturation (SNCRR)
(Sites France Credits Biodiversité)</t>
  </si>
  <si>
    <t>Un Site Naturel de Compensation, de Restauration et de Renaturation (aussi appelé France Crédits Biodiversité) est un site où des actions de génie écologique ont été conduites pour répondre par anticipation et de manière mutualisée aux impacts de plusieurs projets via l'émission d'Unité de Compensation, de Restauration et de Renaturation (source : CGDD).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</si>
</sst>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5" x14ac:knownFonts="1">
    <font>
      <sz val="11"/>
      <color theme="1"/>
      <name val="Calibri"/>
      <family val="2"/>
      <scheme val="minor"/>
    </font>
    <font>
      <sz val="11"/>
      <color theme="1"/>
      <name val="Calibri"/>
      <family val="2"/>
      <scheme val="minor"/>
    </font>
    <font>
      <sz val="11"/>
      <color rgb="FFFF0000"/>
      <name val="Calibri"/>
      <family val="2"/>
      <scheme val="minor"/>
    </font>
    <font>
      <sz val="18"/>
      <color theme="1"/>
      <name val="Impact"/>
      <family val="2"/>
    </font>
    <font>
      <sz val="16"/>
      <color theme="1"/>
      <name val="Impact"/>
      <family val="2"/>
    </font>
    <font>
      <b/>
      <sz val="14"/>
      <color theme="1"/>
      <name val="Calibri"/>
      <family val="2"/>
      <scheme val="minor"/>
    </font>
    <font>
      <sz val="12"/>
      <color theme="1"/>
      <name val="Calibri"/>
      <family val="2"/>
      <scheme val="minor"/>
    </font>
    <font>
      <b/>
      <sz val="12"/>
      <color theme="1"/>
      <name val="Calibri"/>
      <family val="2"/>
      <scheme val="minor"/>
    </font>
    <font>
      <sz val="22"/>
      <color theme="1"/>
      <name val="Impact"/>
      <family val="2"/>
    </font>
    <font>
      <b/>
      <sz val="10"/>
      <color theme="1"/>
      <name val="Calibri"/>
      <family val="2"/>
      <scheme val="minor"/>
    </font>
    <font>
      <sz val="10"/>
      <color theme="1"/>
      <name val="Calibri"/>
      <family val="2"/>
      <scheme val="minor"/>
    </font>
    <font>
      <u/>
      <sz val="11"/>
      <color theme="10"/>
      <name val="Calibri"/>
      <family val="2"/>
      <scheme val="minor"/>
    </font>
    <font>
      <sz val="11"/>
      <name val="Calibri"/>
      <family val="2"/>
      <scheme val="minor"/>
    </font>
    <font>
      <sz val="12"/>
      <name val="Calibri"/>
      <family val="2"/>
      <scheme val="minor"/>
    </font>
    <font>
      <sz val="12"/>
      <color theme="1"/>
      <name val="Impact"/>
      <family val="2"/>
    </font>
    <font>
      <sz val="48"/>
      <color theme="1"/>
      <name val="Impact"/>
      <family val="2"/>
    </font>
    <font>
      <b/>
      <sz val="11"/>
      <color theme="1"/>
      <name val="Calibri"/>
      <family val="2"/>
      <scheme val="minor"/>
    </font>
    <font>
      <sz val="48"/>
      <name val="Impact"/>
      <family val="2"/>
    </font>
    <font>
      <b/>
      <i/>
      <sz val="16"/>
      <color theme="0" tint="-0.499984740745262"/>
      <name val="Calibri"/>
      <family val="2"/>
      <scheme val="minor"/>
    </font>
    <font>
      <sz val="14"/>
      <color theme="1"/>
      <name val="Calibri"/>
      <family val="2"/>
      <scheme val="minor"/>
    </font>
    <font>
      <b/>
      <sz val="14"/>
      <name val="Calibri"/>
      <family val="2"/>
      <scheme val="minor"/>
    </font>
    <font>
      <sz val="12"/>
      <color rgb="FFFF0000"/>
      <name val="Calibri"/>
      <family val="2"/>
      <scheme val="minor"/>
    </font>
    <font>
      <sz val="14"/>
      <color theme="8" tint="-0.499984740745262"/>
      <name val="Calibri"/>
      <family val="2"/>
      <scheme val="minor"/>
    </font>
    <font>
      <b/>
      <i/>
      <sz val="16"/>
      <color theme="2" tint="-0.499984740745262"/>
      <name val="Calibri"/>
      <family val="2"/>
      <scheme val="minor"/>
    </font>
    <font>
      <sz val="11"/>
      <color theme="0"/>
      <name val="Calibri"/>
      <family val="2"/>
      <scheme val="minor"/>
    </font>
    <font>
      <b/>
      <sz val="12"/>
      <color rgb="FF4D4D4D"/>
      <name val="Calibri"/>
      <family val="2"/>
      <scheme val="minor"/>
    </font>
    <font>
      <sz val="12"/>
      <color rgb="FF4D4D4D"/>
      <name val="Calibri"/>
      <family val="2"/>
      <scheme val="minor"/>
    </font>
    <font>
      <b/>
      <sz val="12"/>
      <color rgb="FFC00000"/>
      <name val="Calibri"/>
      <family val="2"/>
      <scheme val="minor"/>
    </font>
    <font>
      <b/>
      <sz val="16"/>
      <color theme="1"/>
      <name val="Calibri"/>
      <family val="2"/>
      <scheme val="minor"/>
    </font>
    <font>
      <sz val="28"/>
      <color theme="1"/>
      <name val="Impact"/>
      <family val="2"/>
    </font>
    <font>
      <b/>
      <sz val="12"/>
      <name val="Calibri"/>
      <family val="2"/>
      <scheme val="minor"/>
    </font>
    <font>
      <i/>
      <sz val="12"/>
      <color theme="2" tint="-0.499984740745262"/>
      <name val="Calibri"/>
      <family val="2"/>
      <scheme val="minor"/>
    </font>
    <font>
      <sz val="12"/>
      <color theme="0"/>
      <name val="Calibri"/>
      <family val="2"/>
      <scheme val="minor"/>
    </font>
    <font>
      <b/>
      <sz val="12"/>
      <color theme="0"/>
      <name val="Calibri"/>
      <family val="2"/>
      <scheme val="minor"/>
    </font>
    <font>
      <b/>
      <sz val="11"/>
      <color theme="0"/>
      <name val="Calibri"/>
      <family val="2"/>
      <scheme val="minor"/>
    </font>
    <font>
      <i/>
      <sz val="12"/>
      <color theme="1"/>
      <name val="Calibri"/>
      <family val="2"/>
      <scheme val="minor"/>
    </font>
    <font>
      <u/>
      <sz val="12"/>
      <color theme="1"/>
      <name val="Calibri"/>
      <family val="2"/>
      <scheme val="minor"/>
    </font>
    <font>
      <sz val="12"/>
      <color theme="0" tint="-0.14999847407452621"/>
      <name val="Calibri"/>
      <family val="2"/>
      <scheme val="minor"/>
    </font>
    <font>
      <sz val="14"/>
      <color rgb="FF4D4D4D"/>
      <name val="Calibri"/>
      <family val="2"/>
      <scheme val="minor"/>
    </font>
    <font>
      <sz val="12"/>
      <color theme="6" tint="0.59999389629810485"/>
      <name val="Calibri"/>
      <family val="2"/>
      <scheme val="minor"/>
    </font>
    <font>
      <sz val="14"/>
      <name val="Calibri"/>
      <family val="2"/>
      <scheme val="minor"/>
    </font>
    <font>
      <i/>
      <sz val="14"/>
      <color theme="1"/>
      <name val="Calibri"/>
      <family val="2"/>
      <scheme val="minor"/>
    </font>
    <font>
      <sz val="20"/>
      <color theme="1"/>
      <name val="Calibri"/>
      <family val="2"/>
      <scheme val="minor"/>
    </font>
    <font>
      <u/>
      <sz val="12"/>
      <name val="Calibri"/>
      <family val="2"/>
      <scheme val="minor"/>
    </font>
    <font>
      <b/>
      <sz val="12"/>
      <color rgb="FFFEFAC6"/>
      <name val="Calibri"/>
      <family val="2"/>
      <scheme val="minor"/>
    </font>
    <font>
      <b/>
      <sz val="48"/>
      <color rgb="FFFF0000"/>
      <name val="Calibri"/>
      <family val="2"/>
      <scheme val="minor"/>
    </font>
    <font>
      <b/>
      <sz val="26"/>
      <color theme="0"/>
      <name val="Calibri"/>
      <family val="2"/>
      <scheme val="minor"/>
    </font>
    <font>
      <sz val="20"/>
      <color theme="1"/>
      <name val="Impact"/>
      <family val="2"/>
    </font>
    <font>
      <sz val="15"/>
      <color theme="1"/>
      <name val="Calibri"/>
      <family val="2"/>
      <scheme val="minor"/>
    </font>
    <font>
      <b/>
      <sz val="15"/>
      <color theme="1"/>
      <name val="Calibri"/>
      <family val="2"/>
      <scheme val="minor"/>
    </font>
    <font>
      <sz val="15"/>
      <name val="Calibri"/>
      <family val="2"/>
      <scheme val="minor"/>
    </font>
    <font>
      <u/>
      <sz val="15"/>
      <color theme="10"/>
      <name val="Calibri"/>
      <family val="2"/>
      <scheme val="minor"/>
    </font>
    <font>
      <i/>
      <sz val="15"/>
      <color theme="1"/>
      <name val="Calibri"/>
      <family val="2"/>
      <scheme val="minor"/>
    </font>
    <font>
      <b/>
      <sz val="14"/>
      <color rgb="FFEB0B0B"/>
      <name val="Calibri"/>
      <family val="2"/>
      <scheme val="minor"/>
    </font>
    <font>
      <b/>
      <u/>
      <sz val="14"/>
      <color theme="1"/>
      <name val="Calibri"/>
      <family val="2"/>
      <scheme val="minor"/>
    </font>
    <font>
      <sz val="20"/>
      <name val="Impact"/>
      <family val="2"/>
    </font>
    <font>
      <sz val="16"/>
      <color theme="1"/>
      <name val="Franklin Gothic Medium Cond"/>
      <family val="2"/>
    </font>
    <font>
      <i/>
      <sz val="14"/>
      <name val="Calibri"/>
      <family val="2"/>
      <scheme val="minor"/>
    </font>
    <font>
      <b/>
      <sz val="26"/>
      <color theme="1"/>
      <name val="Calibri"/>
      <family val="2"/>
      <scheme val="minor"/>
    </font>
    <font>
      <b/>
      <sz val="18"/>
      <name val="Impact"/>
      <family val="2"/>
    </font>
    <font>
      <b/>
      <sz val="20"/>
      <name val="Franklin Gothic Medium Cond"/>
      <family val="2"/>
    </font>
    <font>
      <u/>
      <sz val="14"/>
      <color theme="10"/>
      <name val="Calibri"/>
      <family val="2"/>
      <scheme val="minor"/>
    </font>
    <font>
      <sz val="14"/>
      <color theme="8" tint="-0.249977111117893"/>
      <name val="Calibri"/>
      <family val="2"/>
      <scheme val="minor"/>
    </font>
    <font>
      <b/>
      <sz val="20"/>
      <color rgb="FF000000"/>
      <name val="Calibri"/>
      <family val="2"/>
    </font>
    <font>
      <b/>
      <sz val="14"/>
      <color theme="0"/>
      <name val="Calibri"/>
      <family val="2"/>
      <scheme val="minor"/>
    </font>
    <font>
      <b/>
      <u/>
      <sz val="14"/>
      <name val="Calibri"/>
      <family val="2"/>
      <scheme val="minor"/>
    </font>
    <font>
      <b/>
      <i/>
      <sz val="11"/>
      <color theme="0"/>
      <name val="Calibri"/>
      <family val="2"/>
      <scheme val="minor"/>
    </font>
    <font>
      <u/>
      <sz val="12"/>
      <color theme="10"/>
      <name val="Calibri"/>
      <family val="2"/>
      <scheme val="minor"/>
    </font>
    <font>
      <sz val="14"/>
      <color rgb="FFFF0000"/>
      <name val="Calibri"/>
      <family val="2"/>
      <scheme val="minor"/>
    </font>
    <font>
      <sz val="12"/>
      <color rgb="FFEE0000"/>
      <name val="Calibri"/>
      <family val="2"/>
      <scheme val="minor"/>
    </font>
    <font>
      <b/>
      <i/>
      <sz val="14"/>
      <color theme="1"/>
      <name val="Calibri"/>
      <family val="2"/>
      <scheme val="minor"/>
    </font>
    <font>
      <b/>
      <sz val="32"/>
      <color theme="1"/>
      <name val="Calibri"/>
      <family val="2"/>
      <scheme val="minor"/>
    </font>
    <font>
      <sz val="32"/>
      <color theme="1"/>
      <name val="Calibri"/>
      <family val="2"/>
      <scheme val="minor"/>
    </font>
    <font>
      <b/>
      <sz val="26"/>
      <color rgb="FFFF0000"/>
      <name val="Calibri"/>
      <family val="2"/>
      <scheme val="minor"/>
    </font>
    <font>
      <b/>
      <sz val="14"/>
      <color rgb="FFFF0000"/>
      <name val="Calibri"/>
      <family val="2"/>
      <scheme val="minor"/>
    </font>
  </fonts>
  <fills count="53">
    <fill>
      <patternFill patternType="none"/>
    </fill>
    <fill>
      <patternFill patternType="gray125"/>
    </fill>
    <fill>
      <patternFill patternType="solid">
        <fgColor theme="4" tint="0.79998168889431442"/>
        <bgColor indexed="65"/>
      </patternFill>
    </fill>
    <fill>
      <patternFill patternType="solid">
        <fgColor rgb="FFFFFFFF"/>
        <bgColor indexed="64"/>
      </patternFill>
    </fill>
    <fill>
      <patternFill patternType="solid">
        <fgColor theme="0"/>
        <bgColor indexed="64"/>
      </patternFill>
    </fill>
    <fill>
      <patternFill patternType="solid">
        <fgColor theme="4" tint="0.39997558519241921"/>
        <bgColor indexed="64"/>
      </patternFill>
    </fill>
    <fill>
      <patternFill patternType="solid">
        <fgColor rgb="FFFFF2C9"/>
        <bgColor indexed="64"/>
      </patternFill>
    </fill>
    <fill>
      <patternFill patternType="solid">
        <fgColor theme="9" tint="0.79998168889431442"/>
        <bgColor indexed="64"/>
      </patternFill>
    </fill>
    <fill>
      <patternFill patternType="solid">
        <fgColor rgb="FFBFDBAD"/>
        <bgColor indexed="64"/>
      </patternFill>
    </fill>
    <fill>
      <patternFill patternType="solid">
        <fgColor theme="2"/>
        <bgColor indexed="64"/>
      </patternFill>
    </fill>
    <fill>
      <patternFill patternType="solid">
        <fgColor rgb="FFF1955D"/>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F2E268"/>
        <bgColor indexed="64"/>
      </patternFill>
    </fill>
    <fill>
      <patternFill patternType="solid">
        <fgColor rgb="FFF4EF90"/>
        <bgColor indexed="64"/>
      </patternFill>
    </fill>
    <fill>
      <patternFill patternType="solid">
        <fgColor rgb="FFFCFAC8"/>
        <bgColor indexed="64"/>
      </patternFill>
    </fill>
    <fill>
      <patternFill patternType="solid">
        <fgColor rgb="FFF5B38B"/>
        <bgColor indexed="64"/>
      </patternFill>
    </fill>
    <fill>
      <patternFill patternType="solid">
        <fgColor rgb="FFFAD7C2"/>
        <bgColor indexed="64"/>
      </patternFill>
    </fill>
    <fill>
      <patternFill patternType="solid">
        <fgColor rgb="FFFBE6D9"/>
        <bgColor indexed="64"/>
      </patternFill>
    </fill>
    <fill>
      <patternFill patternType="solid">
        <fgColor rgb="FFF9C3DE"/>
        <bgColor indexed="64"/>
      </patternFill>
    </fill>
    <fill>
      <patternFill patternType="solid">
        <fgColor rgb="FFFCE0EE"/>
        <bgColor indexed="64"/>
      </patternFill>
    </fill>
    <fill>
      <patternFill patternType="solid">
        <fgColor rgb="FFFDEDF3"/>
        <bgColor indexed="64"/>
      </patternFill>
    </fill>
    <fill>
      <patternFill patternType="gray0625">
        <fgColor theme="0"/>
        <bgColor theme="0"/>
      </patternFill>
    </fill>
    <fill>
      <patternFill patternType="solid">
        <fgColor theme="0"/>
        <bgColor theme="0"/>
      </patternFill>
    </fill>
    <fill>
      <patternFill patternType="solid">
        <fgColor rgb="FFEAF1DD"/>
        <bgColor indexed="64"/>
      </patternFill>
    </fill>
    <fill>
      <patternFill patternType="solid">
        <fgColor rgb="FFC2DDB1"/>
        <bgColor indexed="64"/>
      </patternFill>
    </fill>
    <fill>
      <patternFill patternType="solid">
        <fgColor rgb="FFD5D5D5"/>
        <bgColor rgb="FF73B149"/>
      </patternFill>
    </fill>
    <fill>
      <patternFill patternType="solid">
        <fgColor theme="0" tint="-0.14999847407452621"/>
        <bgColor theme="9" tint="-0.24994659260841701"/>
      </patternFill>
    </fill>
    <fill>
      <patternFill patternType="solid">
        <fgColor theme="0" tint="-0.14999847407452621"/>
        <bgColor theme="0"/>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gray0625">
        <fgColor theme="9" tint="0.59996337778862885"/>
        <bgColor theme="0"/>
      </patternFill>
    </fill>
    <fill>
      <patternFill patternType="gray125">
        <fgColor theme="0"/>
        <bgColor theme="0"/>
      </patternFill>
    </fill>
    <fill>
      <patternFill patternType="solid">
        <fgColor theme="6" tint="0.59999389629810485"/>
        <bgColor theme="8" tint="0.59996337778862885"/>
      </patternFill>
    </fill>
    <fill>
      <patternFill patternType="solid">
        <fgColor theme="0" tint="-0.14996795556505021"/>
        <bgColor theme="0"/>
      </patternFill>
    </fill>
    <fill>
      <patternFill patternType="solid">
        <fgColor rgb="FFFF0000"/>
        <bgColor indexed="64"/>
      </patternFill>
    </fill>
    <fill>
      <patternFill patternType="solid">
        <fgColor rgb="FFECECEC"/>
        <bgColor indexed="64"/>
      </patternFill>
    </fill>
    <fill>
      <patternFill patternType="solid">
        <fgColor rgb="FFAEDA9E"/>
        <bgColor indexed="64"/>
      </patternFill>
    </fill>
    <fill>
      <patternFill patternType="solid">
        <fgColor rgb="FFD7EACC"/>
        <bgColor indexed="64"/>
      </patternFill>
    </fill>
    <fill>
      <patternFill patternType="solid">
        <fgColor rgb="FFC8E6BC"/>
        <bgColor indexed="64"/>
      </patternFill>
    </fill>
    <fill>
      <patternFill patternType="solid">
        <fgColor theme="0"/>
        <bgColor theme="8" tint="0.39994506668294322"/>
      </patternFill>
    </fill>
    <fill>
      <patternFill patternType="solid">
        <fgColor rgb="FFEFF6FB"/>
        <bgColor theme="8" tint="0.39994506668294322"/>
      </patternFill>
    </fill>
    <fill>
      <patternFill patternType="solid">
        <fgColor rgb="FFEFF6FB"/>
        <bgColor theme="8" tint="0.59996337778862885"/>
      </patternFill>
    </fill>
    <fill>
      <patternFill patternType="solid">
        <fgColor rgb="FFEFF6FB"/>
        <bgColor theme="0"/>
      </patternFill>
    </fill>
    <fill>
      <patternFill patternType="solid">
        <fgColor rgb="FFEFF6FB"/>
        <bgColor rgb="FF00B0F0"/>
      </patternFill>
    </fill>
    <fill>
      <patternFill patternType="gray125">
        <fgColor rgb="FF00B050"/>
        <bgColor theme="0"/>
      </patternFill>
    </fill>
    <fill>
      <patternFill patternType="solid">
        <fgColor rgb="FFFFFF00"/>
        <bgColor indexed="64"/>
      </patternFill>
    </fill>
    <fill>
      <patternFill patternType="solid">
        <fgColor theme="0" tint="-0.14999847407452621"/>
        <bgColor theme="8" tint="0.59996337778862885"/>
      </patternFill>
    </fill>
    <fill>
      <patternFill patternType="solid">
        <fgColor rgb="FFEFF6FB"/>
        <bgColor indexed="64"/>
      </patternFill>
    </fill>
    <fill>
      <patternFill patternType="solid">
        <fgColor theme="0"/>
        <bgColor theme="8" tint="0.59996337778862885"/>
      </patternFill>
    </fill>
    <fill>
      <patternFill patternType="solid">
        <fgColor theme="0"/>
        <bgColor theme="9" tint="0.39991454817346722"/>
      </patternFill>
    </fill>
  </fills>
  <borders count="127">
    <border>
      <left/>
      <right/>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2" tint="-0.24994659260841701"/>
      </top>
      <bottom style="thin">
        <color theme="2" tint="-0.24994659260841701"/>
      </bottom>
      <diagonal/>
    </border>
    <border>
      <left style="medium">
        <color indexed="64"/>
      </left>
      <right/>
      <top style="thin">
        <color theme="2" tint="-0.24994659260841701"/>
      </top>
      <bottom style="thin">
        <color theme="2" tint="-0.24994659260841701"/>
      </bottom>
      <diagonal/>
    </border>
    <border>
      <left/>
      <right style="medium">
        <color indexed="64"/>
      </right>
      <top style="thin">
        <color theme="2" tint="-0.24994659260841701"/>
      </top>
      <bottom style="thin">
        <color theme="2" tint="-0.24994659260841701"/>
      </bottom>
      <diagonal/>
    </border>
    <border>
      <left style="medium">
        <color indexed="64"/>
      </left>
      <right/>
      <top style="thin">
        <color theme="2" tint="-0.24994659260841701"/>
      </top>
      <bottom/>
      <diagonal/>
    </border>
    <border>
      <left/>
      <right/>
      <top style="thin">
        <color theme="2" tint="-0.24994659260841701"/>
      </top>
      <bottom/>
      <diagonal/>
    </border>
    <border>
      <left/>
      <right style="medium">
        <color indexed="64"/>
      </right>
      <top style="thin">
        <color theme="2" tint="-0.24994659260841701"/>
      </top>
      <bottom/>
      <diagonal/>
    </border>
    <border>
      <left style="medium">
        <color indexed="64"/>
      </left>
      <right style="medium">
        <color indexed="64"/>
      </right>
      <top/>
      <bottom style="thin">
        <color indexed="64"/>
      </bottom>
      <diagonal/>
    </border>
    <border>
      <left/>
      <right/>
      <top/>
      <bottom style="thin">
        <color indexed="64"/>
      </bottom>
      <diagonal/>
    </border>
    <border>
      <left style="thin">
        <color auto="1"/>
      </left>
      <right/>
      <top style="thin">
        <color auto="1"/>
      </top>
      <bottom/>
      <diagonal/>
    </border>
    <border>
      <left/>
      <right/>
      <top style="thin">
        <color auto="1"/>
      </top>
      <bottom/>
      <diagonal/>
    </border>
    <border>
      <left/>
      <right/>
      <top style="dotted">
        <color auto="1"/>
      </top>
      <bottom style="thin">
        <color indexed="64"/>
      </bottom>
      <diagonal/>
    </border>
    <border>
      <left style="thin">
        <color indexed="64"/>
      </left>
      <right/>
      <top/>
      <bottom style="thin">
        <color indexed="64"/>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style="dashed">
        <color rgb="FF00B0F0"/>
      </top>
      <bottom/>
      <diagonal/>
    </border>
    <border>
      <left/>
      <right/>
      <top style="dashed">
        <color indexed="64"/>
      </top>
      <bottom/>
      <diagonal/>
    </border>
    <border>
      <left style="thin">
        <color auto="1"/>
      </left>
      <right style="thin">
        <color indexed="64"/>
      </right>
      <top/>
      <bottom/>
      <diagonal/>
    </border>
    <border>
      <left style="thin">
        <color rgb="FFC00000"/>
      </left>
      <right style="thin">
        <color rgb="FFC00000"/>
      </right>
      <top style="thin">
        <color rgb="FFC00000"/>
      </top>
      <bottom style="thin">
        <color rgb="FFC00000"/>
      </bottom>
      <diagonal/>
    </border>
    <border>
      <left style="thin">
        <color auto="1"/>
      </left>
      <right style="thin">
        <color indexed="64"/>
      </right>
      <top style="thin">
        <color auto="1"/>
      </top>
      <bottom/>
      <diagonal/>
    </border>
    <border>
      <left/>
      <right/>
      <top style="thin">
        <color theme="2" tint="-0.499984740745262"/>
      </top>
      <bottom/>
      <diagonal/>
    </border>
    <border>
      <left style="thin">
        <color rgb="FFC00000"/>
      </left>
      <right/>
      <top style="thin">
        <color rgb="FFC00000"/>
      </top>
      <bottom style="thin">
        <color rgb="FFC00000"/>
      </bottom>
      <diagonal/>
    </border>
    <border>
      <left/>
      <right style="thin">
        <color rgb="FFC00000"/>
      </right>
      <top style="thin">
        <color rgb="FFC00000"/>
      </top>
      <bottom style="thin">
        <color rgb="FFC00000"/>
      </bottom>
      <diagonal/>
    </border>
    <border>
      <left/>
      <right/>
      <top style="thin">
        <color rgb="FFC00000"/>
      </top>
      <bottom style="thin">
        <color rgb="FFC00000"/>
      </bottom>
      <diagonal/>
    </border>
    <border>
      <left style="thin">
        <color rgb="FFC00000"/>
      </left>
      <right/>
      <top/>
      <bottom/>
      <diagonal/>
    </border>
    <border>
      <left style="medium">
        <color indexed="64"/>
      </left>
      <right/>
      <top style="medium">
        <color indexed="64"/>
      </top>
      <bottom style="thin">
        <color theme="2" tint="-0.24994659260841701"/>
      </bottom>
      <diagonal/>
    </border>
    <border>
      <left/>
      <right/>
      <top style="medium">
        <color indexed="64"/>
      </top>
      <bottom style="thin">
        <color theme="2" tint="-0.24994659260841701"/>
      </bottom>
      <diagonal/>
    </border>
    <border>
      <left/>
      <right style="medium">
        <color indexed="64"/>
      </right>
      <top style="medium">
        <color indexed="64"/>
      </top>
      <bottom style="thin">
        <color theme="2" tint="-0.24994659260841701"/>
      </bottom>
      <diagonal/>
    </border>
    <border>
      <left style="thin">
        <color rgb="FFD40E0E"/>
      </left>
      <right style="thin">
        <color rgb="FFD40E0E"/>
      </right>
      <top style="thin">
        <color rgb="FFD40E0E"/>
      </top>
      <bottom style="thin">
        <color rgb="FFD40E0E"/>
      </bottom>
      <diagonal/>
    </border>
    <border>
      <left style="thin">
        <color rgb="FFD40E0E"/>
      </left>
      <right/>
      <top/>
      <bottom/>
      <diagonal/>
    </border>
    <border>
      <left style="thin">
        <color rgb="FFD40E0E"/>
      </left>
      <right/>
      <top style="thin">
        <color rgb="FFD40E0E"/>
      </top>
      <bottom style="thin">
        <color rgb="FFD40E0E"/>
      </bottom>
      <diagonal/>
    </border>
    <border>
      <left/>
      <right style="thin">
        <color rgb="FFD40E0E"/>
      </right>
      <top style="thin">
        <color rgb="FFD40E0E"/>
      </top>
      <bottom style="thin">
        <color rgb="FFD40E0E"/>
      </bottom>
      <diagonal/>
    </border>
    <border>
      <left/>
      <right style="medium">
        <color auto="1"/>
      </right>
      <top style="thin">
        <color auto="1"/>
      </top>
      <bottom/>
      <diagonal/>
    </border>
    <border>
      <left/>
      <right style="medium">
        <color auto="1"/>
      </right>
      <top/>
      <bottom/>
      <diagonal/>
    </border>
    <border>
      <left style="thin">
        <color auto="1"/>
      </left>
      <right style="medium">
        <color auto="1"/>
      </right>
      <top style="thin">
        <color auto="1"/>
      </top>
      <bottom style="thin">
        <color auto="1"/>
      </bottom>
      <diagonal/>
    </border>
    <border>
      <left style="thin">
        <color auto="1"/>
      </left>
      <right style="medium">
        <color auto="1"/>
      </right>
      <top/>
      <bottom/>
      <diagonal/>
    </border>
    <border>
      <left/>
      <right style="medium">
        <color auto="1"/>
      </right>
      <top style="dashed">
        <color rgb="FF00B0F0"/>
      </top>
      <bottom/>
      <diagonal/>
    </border>
    <border>
      <left style="medium">
        <color auto="1"/>
      </left>
      <right/>
      <top/>
      <bottom/>
      <diagonal/>
    </border>
    <border>
      <left style="medium">
        <color auto="1"/>
      </left>
      <right/>
      <top/>
      <bottom style="thin">
        <color indexed="64"/>
      </bottom>
      <diagonal/>
    </border>
    <border>
      <left style="medium">
        <color auto="1"/>
      </left>
      <right/>
      <top style="thin">
        <color auto="1"/>
      </top>
      <bottom/>
      <diagonal/>
    </border>
    <border>
      <left style="medium">
        <color auto="1"/>
      </left>
      <right style="thin">
        <color rgb="FFD40E0E"/>
      </right>
      <top style="thin">
        <color rgb="FFD40E0E"/>
      </top>
      <bottom style="thin">
        <color rgb="FFD40E0E"/>
      </bottom>
      <diagonal/>
    </border>
    <border>
      <left style="medium">
        <color auto="1"/>
      </left>
      <right style="thin">
        <color indexed="64"/>
      </right>
      <top style="thin">
        <color indexed="64"/>
      </top>
      <bottom style="thin">
        <color indexed="64"/>
      </bottom>
      <diagonal/>
    </border>
    <border>
      <left style="medium">
        <color auto="1"/>
      </left>
      <right style="thin">
        <color theme="2" tint="-0.499984740745262"/>
      </right>
      <top style="thin">
        <color auto="1"/>
      </top>
      <bottom style="thin">
        <color auto="1"/>
      </bottom>
      <diagonal/>
    </border>
    <border>
      <left style="medium">
        <color auto="1"/>
      </left>
      <right/>
      <top style="thin">
        <color rgb="FFC00000"/>
      </top>
      <bottom style="thin">
        <color rgb="FFC00000"/>
      </bottom>
      <diagonal/>
    </border>
    <border>
      <left/>
      <right style="thin">
        <color rgb="FFC00000"/>
      </right>
      <top style="thin">
        <color indexed="64"/>
      </top>
      <bottom/>
      <diagonal/>
    </border>
    <border>
      <left style="thin">
        <color rgb="FFC00000"/>
      </left>
      <right/>
      <top style="thin">
        <color indexed="64"/>
      </top>
      <bottom/>
      <diagonal/>
    </border>
    <border>
      <left style="medium">
        <color theme="9" tint="0.39988402966399123"/>
      </left>
      <right/>
      <top style="medium">
        <color theme="9" tint="0.39988402966399123"/>
      </top>
      <bottom/>
      <diagonal/>
    </border>
    <border>
      <left/>
      <right/>
      <top style="medium">
        <color theme="9" tint="0.39988402966399123"/>
      </top>
      <bottom/>
      <diagonal/>
    </border>
    <border>
      <left/>
      <right style="medium">
        <color theme="9" tint="0.39988402966399123"/>
      </right>
      <top style="medium">
        <color theme="9" tint="0.39988402966399123"/>
      </top>
      <bottom/>
      <diagonal/>
    </border>
    <border>
      <left style="medium">
        <color theme="9" tint="0.39988402966399123"/>
      </left>
      <right/>
      <top/>
      <bottom/>
      <diagonal/>
    </border>
    <border>
      <left/>
      <right style="medium">
        <color theme="9" tint="0.39988402966399123"/>
      </right>
      <top/>
      <bottom/>
      <diagonal/>
    </border>
    <border>
      <left style="medium">
        <color theme="9" tint="0.39988402966399123"/>
      </left>
      <right/>
      <top/>
      <bottom style="medium">
        <color theme="9" tint="0.39988402966399123"/>
      </bottom>
      <diagonal/>
    </border>
    <border>
      <left/>
      <right/>
      <top/>
      <bottom style="medium">
        <color theme="9" tint="0.39988402966399123"/>
      </bottom>
      <diagonal/>
    </border>
    <border>
      <left/>
      <right style="medium">
        <color theme="9" tint="0.39988402966399123"/>
      </right>
      <top/>
      <bottom style="medium">
        <color theme="9" tint="0.39988402966399123"/>
      </bottom>
      <diagonal/>
    </border>
    <border>
      <left/>
      <right/>
      <top style="thin">
        <color theme="1"/>
      </top>
      <bottom/>
      <diagonal/>
    </border>
    <border>
      <left style="medium">
        <color auto="1"/>
      </left>
      <right/>
      <top style="thin">
        <color theme="1"/>
      </top>
      <bottom/>
      <diagonal/>
    </border>
    <border>
      <left/>
      <right style="thin">
        <color indexed="64"/>
      </right>
      <top style="thin">
        <color theme="1"/>
      </top>
      <bottom/>
      <diagonal/>
    </border>
    <border>
      <left/>
      <right style="thick">
        <color theme="0"/>
      </right>
      <top/>
      <bottom/>
      <diagonal/>
    </border>
    <border>
      <left style="medium">
        <color rgb="FFF60000"/>
      </left>
      <right/>
      <top style="medium">
        <color rgb="FFF60000"/>
      </top>
      <bottom/>
      <diagonal/>
    </border>
    <border>
      <left/>
      <right/>
      <top style="medium">
        <color rgb="FFF60000"/>
      </top>
      <bottom/>
      <diagonal/>
    </border>
    <border>
      <left/>
      <right style="medium">
        <color rgb="FFF60000"/>
      </right>
      <top style="medium">
        <color rgb="FFF60000"/>
      </top>
      <bottom/>
      <diagonal/>
    </border>
    <border>
      <left style="medium">
        <color rgb="FFF60000"/>
      </left>
      <right style="thin">
        <color indexed="64"/>
      </right>
      <top style="thin">
        <color indexed="64"/>
      </top>
      <bottom style="thin">
        <color indexed="64"/>
      </bottom>
      <diagonal/>
    </border>
    <border>
      <left/>
      <right style="medium">
        <color rgb="FFF60000"/>
      </right>
      <top/>
      <bottom/>
      <diagonal/>
    </border>
    <border>
      <left style="medium">
        <color rgb="FFF60000"/>
      </left>
      <right style="thin">
        <color rgb="FFC00000"/>
      </right>
      <top style="thin">
        <color indexed="64"/>
      </top>
      <bottom style="thin">
        <color rgb="FFC00000"/>
      </bottom>
      <diagonal/>
    </border>
    <border>
      <left style="medium">
        <color rgb="FFF60000"/>
      </left>
      <right/>
      <top/>
      <bottom/>
      <diagonal/>
    </border>
    <border>
      <left style="medium">
        <color rgb="FFF60000"/>
      </left>
      <right/>
      <top/>
      <bottom style="medium">
        <color rgb="FFF60000"/>
      </bottom>
      <diagonal/>
    </border>
    <border>
      <left/>
      <right/>
      <top/>
      <bottom style="medium">
        <color rgb="FFF60000"/>
      </bottom>
      <diagonal/>
    </border>
    <border>
      <left/>
      <right style="medium">
        <color rgb="FFF60000"/>
      </right>
      <top/>
      <bottom style="medium">
        <color rgb="FFF60000"/>
      </bottom>
      <diagonal/>
    </border>
    <border>
      <left style="thin">
        <color rgb="FFD40E0E"/>
      </left>
      <right style="thin">
        <color rgb="FFD40E0E"/>
      </right>
      <top style="thin">
        <color rgb="FFD40E0E"/>
      </top>
      <bottom/>
      <diagonal/>
    </border>
    <border>
      <left style="thin">
        <color theme="1"/>
      </left>
      <right style="thin">
        <color theme="1"/>
      </right>
      <top/>
      <bottom style="thin">
        <color theme="1"/>
      </bottom>
      <diagonal/>
    </border>
    <border>
      <left style="thin">
        <color indexed="64"/>
      </left>
      <right style="thin">
        <color indexed="64"/>
      </right>
      <top/>
      <bottom style="thin">
        <color indexed="64"/>
      </bottom>
      <diagonal/>
    </border>
    <border>
      <left style="medium">
        <color auto="1"/>
      </left>
      <right/>
      <top/>
      <bottom style="thin">
        <color rgb="FFC00000"/>
      </bottom>
      <diagonal/>
    </border>
    <border>
      <left style="medium">
        <color auto="1"/>
      </left>
      <right/>
      <top style="thin">
        <color theme="2" tint="-0.499984740745262"/>
      </top>
      <bottom style="thin">
        <color theme="2" tint="-0.499984740745262"/>
      </bottom>
      <diagonal/>
    </border>
    <border>
      <left style="thin">
        <color rgb="FFC00000"/>
      </left>
      <right style="thin">
        <color rgb="FFC00000"/>
      </right>
      <top style="thin">
        <color indexed="64"/>
      </top>
      <bottom style="thin">
        <color rgb="FFC00000"/>
      </bottom>
      <diagonal/>
    </border>
    <border>
      <left style="thick">
        <color rgb="FFFF0000"/>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rgb="FFEE0000"/>
      </left>
      <right style="thin">
        <color rgb="FFEE0000"/>
      </right>
      <top style="thin">
        <color rgb="FFEE0000"/>
      </top>
      <bottom style="thin">
        <color rgb="FFEE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thin">
        <color rgb="FFD40E0E"/>
      </left>
      <right/>
      <top style="thin">
        <color auto="1"/>
      </top>
      <bottom/>
      <diagonal/>
    </border>
    <border>
      <left/>
      <right style="medium">
        <color theme="1"/>
      </right>
      <top style="thin">
        <color theme="2" tint="-0.24994659260841701"/>
      </top>
      <bottom style="thin">
        <color theme="2" tint="-0.24994659260841701"/>
      </bottom>
      <diagonal/>
    </border>
    <border>
      <left/>
      <right style="medium">
        <color theme="1"/>
      </right>
      <top style="thin">
        <color theme="2" tint="-0.24994659260841701"/>
      </top>
      <bottom style="medium">
        <color theme="1"/>
      </bottom>
      <diagonal/>
    </border>
    <border>
      <left/>
      <right style="medium">
        <color theme="1"/>
      </right>
      <top style="thin">
        <color theme="2" tint="-0.24994659260841701"/>
      </top>
      <bottom/>
      <diagonal/>
    </border>
    <border>
      <left/>
      <right/>
      <top style="thin">
        <color theme="2" tint="-0.24994659260841701"/>
      </top>
      <bottom style="medium">
        <color theme="1"/>
      </bottom>
      <diagonal/>
    </border>
    <border>
      <left style="medium">
        <color theme="2" tint="-0.89996032593768116"/>
      </left>
      <right/>
      <top style="thin">
        <color theme="2" tint="-0.24994659260841701"/>
      </top>
      <bottom style="thin">
        <color theme="2" tint="-0.24994659260841701"/>
      </bottom>
      <diagonal/>
    </border>
    <border>
      <left/>
      <right style="medium">
        <color theme="2" tint="-0.89996032593768116"/>
      </right>
      <top style="thin">
        <color theme="2" tint="-0.24994659260841701"/>
      </top>
      <bottom style="thin">
        <color theme="2" tint="-0.24994659260841701"/>
      </bottom>
      <diagonal/>
    </border>
    <border>
      <left style="medium">
        <color theme="2" tint="-0.89996032593768116"/>
      </left>
      <right/>
      <top style="thin">
        <color theme="2" tint="-0.24994659260841701"/>
      </top>
      <bottom style="medium">
        <color theme="2" tint="-0.89992980742820516"/>
      </bottom>
      <diagonal/>
    </border>
    <border>
      <left/>
      <right/>
      <top style="thin">
        <color theme="2" tint="-0.24994659260841701"/>
      </top>
      <bottom style="medium">
        <color theme="2" tint="-0.89992980742820516"/>
      </bottom>
      <diagonal/>
    </border>
    <border>
      <left/>
      <right style="medium">
        <color theme="2" tint="-0.89996032593768116"/>
      </right>
      <top style="thin">
        <color theme="2" tint="-0.24994659260841701"/>
      </top>
      <bottom style="medium">
        <color theme="2" tint="-0.89992980742820516"/>
      </bottom>
      <diagonal/>
    </border>
    <border>
      <left style="thin">
        <color theme="0"/>
      </left>
      <right style="medium">
        <color theme="0"/>
      </right>
      <top/>
      <bottom/>
      <diagonal/>
    </border>
    <border>
      <left style="medium">
        <color auto="1"/>
      </left>
      <right/>
      <top style="thin">
        <color indexed="64"/>
      </top>
      <bottom style="thin">
        <color auto="1"/>
      </bottom>
      <diagonal/>
    </border>
    <border>
      <left/>
      <right style="thin">
        <color rgb="FFD40E0E"/>
      </right>
      <top style="thin">
        <color auto="1"/>
      </top>
      <bottom style="thin">
        <color indexed="64"/>
      </bottom>
      <diagonal/>
    </border>
    <border>
      <left style="medium">
        <color auto="1"/>
      </left>
      <right style="thin">
        <color rgb="FFEE0000"/>
      </right>
      <top style="thin">
        <color rgb="FFC00000"/>
      </top>
      <bottom style="thin">
        <color rgb="FFC00000"/>
      </bottom>
      <diagonal/>
    </border>
    <border>
      <left style="thin">
        <color rgb="FFEE0000"/>
      </left>
      <right/>
      <top/>
      <bottom/>
      <diagonal/>
    </border>
    <border>
      <left style="medium">
        <color auto="1"/>
      </left>
      <right/>
      <top style="thin">
        <color auto="1"/>
      </top>
      <bottom style="thin">
        <color rgb="FFFF0000"/>
      </bottom>
      <diagonal/>
    </border>
    <border>
      <left/>
      <right/>
      <top style="thin">
        <color auto="1"/>
      </top>
      <bottom style="thin">
        <color rgb="FFFF0000"/>
      </bottom>
      <diagonal/>
    </border>
    <border>
      <left/>
      <right style="thin">
        <color rgb="FFFF0000"/>
      </right>
      <top style="thin">
        <color auto="1"/>
      </top>
      <bottom style="thin">
        <color rgb="FFFF0000"/>
      </bottom>
      <diagonal/>
    </border>
    <border>
      <left style="medium">
        <color auto="1"/>
      </left>
      <right/>
      <top style="thin">
        <color theme="2" tint="-0.499984740745262"/>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top/>
      <bottom style="medium">
        <color auto="1"/>
      </bottom>
      <diagonal/>
    </border>
    <border>
      <left/>
      <right/>
      <top/>
      <bottom style="medium">
        <color auto="1"/>
      </bottom>
      <diagonal/>
    </border>
    <border>
      <left/>
      <right style="medium">
        <color indexed="64"/>
      </right>
      <top/>
      <bottom style="medium">
        <color auto="1"/>
      </bottom>
      <diagonal/>
    </border>
    <border>
      <left style="medium">
        <color auto="1"/>
      </left>
      <right style="thin">
        <color rgb="FFEE0000"/>
      </right>
      <top style="thin">
        <color rgb="FFEE0000"/>
      </top>
      <bottom style="thin">
        <color rgb="FFEE0000"/>
      </bottom>
      <diagonal/>
    </border>
    <border>
      <left/>
      <right/>
      <top style="thin">
        <color indexed="64"/>
      </top>
      <bottom style="dashed">
        <color indexed="64"/>
      </bottom>
      <diagonal/>
    </border>
    <border>
      <left style="medium">
        <color auto="1"/>
      </left>
      <right style="thin">
        <color rgb="FFFF0000"/>
      </right>
      <top style="thin">
        <color rgb="FFFF0000"/>
      </top>
      <bottom style="thin">
        <color rgb="FFFF0000"/>
      </bottom>
      <diagonal/>
    </border>
  </borders>
  <cellStyleXfs count="3">
    <xf numFmtId="0" fontId="0" fillId="0" borderId="0"/>
    <xf numFmtId="0" fontId="1" fillId="2" borderId="0" applyNumberFormat="0" applyBorder="0" applyAlignment="0" applyProtection="0"/>
    <xf numFmtId="0" fontId="11" fillId="0" borderId="0" applyNumberFormat="0" applyFill="0" applyBorder="0" applyAlignment="0" applyProtection="0"/>
  </cellStyleXfs>
  <cellXfs count="824">
    <xf numFmtId="0" fontId="0" fillId="0" borderId="0" xfId="0"/>
    <xf numFmtId="0" fontId="0" fillId="4" borderId="0" xfId="0" applyFill="1" applyAlignment="1">
      <alignment horizontal="left" vertical="center"/>
    </xf>
    <xf numFmtId="0" fontId="0" fillId="4" borderId="0" xfId="0" applyFill="1"/>
    <xf numFmtId="0" fontId="0" fillId="4" borderId="0" xfId="0" applyFill="1" applyAlignment="1">
      <alignment vertical="center"/>
    </xf>
    <xf numFmtId="0" fontId="0" fillId="3" borderId="0" xfId="0" applyFill="1" applyAlignment="1">
      <alignment horizontal="left" vertical="center"/>
    </xf>
    <xf numFmtId="0" fontId="0" fillId="0" borderId="0" xfId="0" applyAlignment="1">
      <alignment horizontal="center" vertical="center"/>
    </xf>
    <xf numFmtId="0" fontId="0" fillId="4" borderId="0" xfId="0" applyFill="1" applyAlignment="1">
      <alignment horizontal="center" vertical="center"/>
    </xf>
    <xf numFmtId="0" fontId="1" fillId="4" borderId="0" xfId="1" applyFill="1" applyAlignment="1">
      <alignment horizontal="left" vertical="center"/>
    </xf>
    <xf numFmtId="0" fontId="0" fillId="5" borderId="0" xfId="0" applyFill="1"/>
    <xf numFmtId="0" fontId="10" fillId="4" borderId="0" xfId="0" applyFont="1" applyFill="1" applyAlignment="1">
      <alignment horizontal="center" vertical="center"/>
    </xf>
    <xf numFmtId="0" fontId="10" fillId="4" borderId="0" xfId="0" applyFont="1" applyFill="1" applyAlignment="1">
      <alignment horizontal="left" vertical="center" indent="1"/>
    </xf>
    <xf numFmtId="0" fontId="0" fillId="7" borderId="0" xfId="0" applyFill="1"/>
    <xf numFmtId="0" fontId="3" fillId="4" borderId="0" xfId="0" applyFont="1" applyFill="1"/>
    <xf numFmtId="0" fontId="0" fillId="8" borderId="0" xfId="0" applyFill="1"/>
    <xf numFmtId="0" fontId="9" fillId="4" borderId="0" xfId="0" applyFont="1" applyFill="1" applyAlignment="1">
      <alignment horizontal="left" vertical="center" indent="1"/>
    </xf>
    <xf numFmtId="0" fontId="10" fillId="4" borderId="0" xfId="0" applyFont="1" applyFill="1" applyAlignment="1">
      <alignment horizontal="left" vertical="center" wrapText="1" indent="1"/>
    </xf>
    <xf numFmtId="0" fontId="8" fillId="4" borderId="0" xfId="0" applyFont="1" applyFill="1" applyAlignment="1">
      <alignment horizontal="center" vertical="center"/>
    </xf>
    <xf numFmtId="0" fontId="14" fillId="4" borderId="0" xfId="0" applyFont="1" applyFill="1" applyAlignment="1">
      <alignment horizontal="left" vertical="center" indent="1"/>
    </xf>
    <xf numFmtId="0" fontId="14" fillId="4" borderId="0" xfId="0" applyFont="1" applyFill="1" applyAlignment="1">
      <alignment horizontal="left" vertical="center" wrapText="1" indent="1"/>
    </xf>
    <xf numFmtId="0" fontId="6" fillId="6" borderId="0" xfId="0" applyFont="1" applyFill="1" applyAlignment="1">
      <alignment horizontal="left" vertical="center" indent="1"/>
    </xf>
    <xf numFmtId="0" fontId="6" fillId="4" borderId="0" xfId="0" applyFont="1" applyFill="1" applyAlignment="1">
      <alignment horizontal="left" vertical="center" wrapText="1" indent="1"/>
    </xf>
    <xf numFmtId="0" fontId="6" fillId="4" borderId="0" xfId="0" applyFont="1" applyFill="1" applyAlignment="1">
      <alignment horizontal="left" vertical="center" indent="1"/>
    </xf>
    <xf numFmtId="0" fontId="10" fillId="4" borderId="0" xfId="0" applyFont="1" applyFill="1" applyAlignment="1">
      <alignment horizontal="center" vertical="center" wrapText="1"/>
    </xf>
    <xf numFmtId="0" fontId="4" fillId="3" borderId="0" xfId="0" applyFont="1" applyFill="1" applyAlignment="1">
      <alignment horizontal="left" vertical="center"/>
    </xf>
    <xf numFmtId="0" fontId="1" fillId="3" borderId="0" xfId="1" applyFill="1" applyBorder="1" applyAlignment="1">
      <alignment horizontal="left" vertical="center"/>
    </xf>
    <xf numFmtId="0" fontId="6" fillId="4" borderId="0" xfId="0" applyFont="1" applyFill="1"/>
    <xf numFmtId="0" fontId="17" fillId="4" borderId="0" xfId="0" applyFont="1" applyFill="1" applyAlignment="1">
      <alignment vertical="center"/>
    </xf>
    <xf numFmtId="0" fontId="16" fillId="4" borderId="0" xfId="0" applyFont="1" applyFill="1"/>
    <xf numFmtId="0" fontId="0" fillId="9" borderId="20" xfId="0" applyFill="1" applyBorder="1" applyAlignment="1">
      <alignment horizontal="center" vertical="center"/>
    </xf>
    <xf numFmtId="0" fontId="19" fillId="4" borderId="17" xfId="0" applyFont="1" applyFill="1" applyBorder="1"/>
    <xf numFmtId="0" fontId="19" fillId="4" borderId="17" xfId="0" applyFont="1" applyFill="1" applyBorder="1" applyAlignment="1">
      <alignment horizontal="left" vertical="center" indent="1"/>
    </xf>
    <xf numFmtId="0" fontId="6" fillId="4" borderId="0" xfId="0" applyFont="1" applyFill="1" applyAlignment="1">
      <alignment wrapText="1"/>
    </xf>
    <xf numFmtId="0" fontId="0" fillId="4" borderId="17" xfId="0" applyFill="1" applyBorder="1"/>
    <xf numFmtId="0" fontId="0" fillId="4" borderId="21" xfId="0" applyFill="1" applyBorder="1"/>
    <xf numFmtId="0" fontId="6" fillId="4" borderId="0" xfId="0" applyFont="1" applyFill="1" applyAlignment="1">
      <alignment vertical="center" wrapText="1"/>
    </xf>
    <xf numFmtId="0" fontId="17" fillId="4" borderId="0" xfId="0" applyFont="1" applyFill="1" applyAlignment="1">
      <alignment horizontal="center" vertical="center"/>
    </xf>
    <xf numFmtId="0" fontId="22" fillId="4" borderId="0" xfId="0" applyFont="1" applyFill="1" applyAlignment="1">
      <alignment vertical="center" wrapText="1"/>
    </xf>
    <xf numFmtId="0" fontId="0" fillId="4" borderId="17" xfId="0" applyFill="1" applyBorder="1" applyAlignment="1">
      <alignment horizontal="center" vertical="center"/>
    </xf>
    <xf numFmtId="0" fontId="18" fillId="4" borderId="0" xfId="0" applyFont="1" applyFill="1" applyAlignment="1">
      <alignment vertical="center" wrapText="1"/>
    </xf>
    <xf numFmtId="0" fontId="6" fillId="4" borderId="0" xfId="0" applyFont="1" applyFill="1" applyAlignment="1">
      <alignment horizontal="left" vertical="center" wrapText="1"/>
    </xf>
    <xf numFmtId="0" fontId="6" fillId="4" borderId="0" xfId="0" applyFont="1" applyFill="1" applyAlignment="1">
      <alignment horizontal="center" vertical="center"/>
    </xf>
    <xf numFmtId="0" fontId="6" fillId="4" borderId="17" xfId="0" applyFont="1" applyFill="1" applyBorder="1"/>
    <xf numFmtId="0" fontId="6" fillId="4" borderId="22" xfId="0" applyFont="1" applyFill="1" applyBorder="1" applyAlignment="1">
      <alignment horizontal="left" vertical="center" indent="1"/>
    </xf>
    <xf numFmtId="0" fontId="6" fillId="4" borderId="22" xfId="0" applyFont="1" applyFill="1" applyBorder="1"/>
    <xf numFmtId="0" fontId="6" fillId="4" borderId="21" xfId="0" applyFont="1" applyFill="1" applyBorder="1" applyAlignment="1">
      <alignment horizontal="left" vertical="center" indent="1"/>
    </xf>
    <xf numFmtId="0" fontId="6" fillId="4" borderId="17" xfId="0" applyFont="1" applyFill="1" applyBorder="1" applyAlignment="1">
      <alignment horizontal="left" vertical="center" indent="1"/>
    </xf>
    <xf numFmtId="0" fontId="25" fillId="4" borderId="0" xfId="0" applyFont="1" applyFill="1" applyAlignment="1">
      <alignment horizontal="center" vertical="center"/>
    </xf>
    <xf numFmtId="0" fontId="6" fillId="4" borderId="27" xfId="0" applyFont="1" applyFill="1" applyBorder="1"/>
    <xf numFmtId="0" fontId="6" fillId="4" borderId="0" xfId="0" applyFont="1" applyFill="1" applyAlignment="1">
      <alignment vertical="center"/>
    </xf>
    <xf numFmtId="0" fontId="21" fillId="4" borderId="0" xfId="0" applyFont="1" applyFill="1" applyAlignment="1">
      <alignment wrapText="1"/>
    </xf>
    <xf numFmtId="0" fontId="7" fillId="4" borderId="0" xfId="0" applyFont="1" applyFill="1" applyAlignment="1">
      <alignment horizontal="right" vertical="center"/>
    </xf>
    <xf numFmtId="0" fontId="6" fillId="4" borderId="22" xfId="0" applyFont="1" applyFill="1" applyBorder="1" applyAlignment="1">
      <alignment vertical="top" wrapText="1"/>
    </xf>
    <xf numFmtId="0" fontId="6" fillId="4" borderId="21" xfId="0" applyFont="1" applyFill="1" applyBorder="1"/>
    <xf numFmtId="0" fontId="6" fillId="4" borderId="0" xfId="0" applyFont="1" applyFill="1" applyAlignment="1">
      <alignment vertical="top" wrapText="1"/>
    </xf>
    <xf numFmtId="0" fontId="7" fillId="4" borderId="19" xfId="0" applyFont="1" applyFill="1" applyBorder="1" applyAlignment="1">
      <alignment horizontal="right" vertical="center"/>
    </xf>
    <xf numFmtId="0" fontId="26" fillId="4" borderId="27" xfId="0" applyFont="1" applyFill="1" applyBorder="1" applyAlignment="1">
      <alignment horizontal="center" vertical="center"/>
    </xf>
    <xf numFmtId="0" fontId="15" fillId="12" borderId="0" xfId="0" applyFont="1" applyFill="1" applyAlignment="1">
      <alignment horizontal="center" vertical="center"/>
    </xf>
    <xf numFmtId="0" fontId="15" fillId="4" borderId="0" xfId="0" applyFont="1" applyFill="1" applyAlignment="1">
      <alignment horizontal="center" vertical="center"/>
    </xf>
    <xf numFmtId="0" fontId="6" fillId="4" borderId="19" xfId="0" applyFont="1" applyFill="1" applyBorder="1" applyAlignment="1">
      <alignment horizontal="center" vertical="center"/>
    </xf>
    <xf numFmtId="0" fontId="0" fillId="4" borderId="27" xfId="0" applyFill="1" applyBorder="1"/>
    <xf numFmtId="0" fontId="6" fillId="4" borderId="27" xfId="0" applyFont="1" applyFill="1" applyBorder="1" applyAlignment="1">
      <alignment horizontal="center" vertical="center"/>
    </xf>
    <xf numFmtId="0" fontId="6" fillId="4" borderId="26" xfId="0" applyFont="1" applyFill="1" applyBorder="1" applyAlignment="1">
      <alignment horizontal="center" vertical="center"/>
    </xf>
    <xf numFmtId="0" fontId="19" fillId="4" borderId="22" xfId="0" applyFont="1" applyFill="1" applyBorder="1"/>
    <xf numFmtId="0" fontId="0" fillId="4" borderId="22" xfId="0" applyFill="1" applyBorder="1"/>
    <xf numFmtId="0" fontId="19" fillId="4" borderId="21" xfId="0" applyFont="1" applyFill="1" applyBorder="1"/>
    <xf numFmtId="0" fontId="19" fillId="4" borderId="22" xfId="0" applyFont="1" applyFill="1" applyBorder="1" applyAlignment="1">
      <alignment horizontal="left" vertical="center" indent="1"/>
    </xf>
    <xf numFmtId="0" fontId="19" fillId="4" borderId="0" xfId="0" applyFont="1" applyFill="1" applyAlignment="1">
      <alignment horizontal="left" vertical="center" indent="1"/>
    </xf>
    <xf numFmtId="0" fontId="19" fillId="4" borderId="21" xfId="0" applyFont="1" applyFill="1" applyBorder="1" applyAlignment="1">
      <alignment horizontal="left" vertical="center" indent="1"/>
    </xf>
    <xf numFmtId="0" fontId="0" fillId="4" borderId="21" xfId="0" applyFill="1" applyBorder="1" applyAlignment="1">
      <alignment horizontal="left" vertical="center" indent="1"/>
    </xf>
    <xf numFmtId="0" fontId="0" fillId="4" borderId="17" xfId="0" applyFill="1" applyBorder="1" applyAlignment="1">
      <alignment horizontal="left" vertical="center" indent="1"/>
    </xf>
    <xf numFmtId="0" fontId="6" fillId="4" borderId="0" xfId="0" applyFont="1" applyFill="1" applyAlignment="1">
      <alignment horizontal="left" vertical="center"/>
    </xf>
    <xf numFmtId="0" fontId="26" fillId="4" borderId="28" xfId="0" applyFont="1" applyFill="1" applyBorder="1" applyAlignment="1">
      <alignment horizontal="center" vertical="center"/>
    </xf>
    <xf numFmtId="0" fontId="0" fillId="4" borderId="19" xfId="0" applyFill="1" applyBorder="1"/>
    <xf numFmtId="0" fontId="0" fillId="0" borderId="19" xfId="0" applyBorder="1"/>
    <xf numFmtId="0" fontId="0" fillId="4" borderId="19" xfId="0" applyFill="1" applyBorder="1" applyAlignment="1">
      <alignment horizontal="center" vertical="center"/>
    </xf>
    <xf numFmtId="0" fontId="3" fillId="4" borderId="0" xfId="0" applyFont="1" applyFill="1" applyAlignment="1">
      <alignment vertical="center"/>
    </xf>
    <xf numFmtId="0" fontId="0" fillId="4" borderId="26" xfId="0" applyFill="1" applyBorder="1" applyAlignment="1">
      <alignment horizontal="center" vertical="center"/>
    </xf>
    <xf numFmtId="0" fontId="17" fillId="4" borderId="17" xfId="0" applyFont="1" applyFill="1" applyBorder="1" applyAlignment="1">
      <alignment horizontal="center" vertical="center"/>
    </xf>
    <xf numFmtId="0" fontId="19" fillId="4" borderId="0" xfId="0" applyFont="1" applyFill="1"/>
    <xf numFmtId="0" fontId="6" fillId="4" borderId="27" xfId="0" applyFont="1" applyFill="1" applyBorder="1" applyAlignment="1">
      <alignment vertical="top" wrapText="1"/>
    </xf>
    <xf numFmtId="0" fontId="3" fillId="4" borderId="0" xfId="0" applyFont="1" applyFill="1" applyAlignment="1">
      <alignment horizontal="center" vertical="center"/>
    </xf>
    <xf numFmtId="0" fontId="17" fillId="17" borderId="0" xfId="0" applyFont="1" applyFill="1" applyAlignment="1">
      <alignment horizontal="center" vertical="center"/>
    </xf>
    <xf numFmtId="0" fontId="17" fillId="20" borderId="0" xfId="0" applyFont="1" applyFill="1" applyAlignment="1">
      <alignment horizontal="center" vertical="center"/>
    </xf>
    <xf numFmtId="0" fontId="27" fillId="4" borderId="19" xfId="0" applyFont="1" applyFill="1" applyBorder="1" applyAlignment="1">
      <alignment vertical="center"/>
    </xf>
    <xf numFmtId="0" fontId="27" fillId="4" borderId="0" xfId="0" applyFont="1" applyFill="1" applyAlignment="1">
      <alignment vertical="center"/>
    </xf>
    <xf numFmtId="0" fontId="26" fillId="4" borderId="19" xfId="0" applyFont="1" applyFill="1" applyBorder="1" applyAlignment="1">
      <alignment horizontal="center" vertical="center"/>
    </xf>
    <xf numFmtId="0" fontId="26" fillId="4" borderId="0" xfId="0" applyFont="1" applyFill="1" applyAlignment="1">
      <alignment horizontal="center" vertical="center"/>
    </xf>
    <xf numFmtId="0" fontId="6" fillId="24" borderId="3" xfId="0" applyFont="1" applyFill="1" applyBorder="1" applyAlignment="1">
      <alignment horizontal="left"/>
    </xf>
    <xf numFmtId="0" fontId="6" fillId="24" borderId="3" xfId="0" applyFont="1" applyFill="1" applyBorder="1" applyAlignment="1">
      <alignment horizontal="center" vertical="center"/>
    </xf>
    <xf numFmtId="0" fontId="26" fillId="24" borderId="3" xfId="0" applyFont="1" applyFill="1" applyBorder="1" applyAlignment="1">
      <alignment vertical="top"/>
    </xf>
    <xf numFmtId="0" fontId="6" fillId="23" borderId="3" xfId="0" applyFont="1" applyFill="1" applyBorder="1" applyAlignment="1">
      <alignment vertical="top"/>
    </xf>
    <xf numFmtId="0" fontId="6" fillId="24" borderId="3" xfId="0" applyFont="1" applyFill="1" applyBorder="1"/>
    <xf numFmtId="0" fontId="6" fillId="23" borderId="3" xfId="0" applyFont="1" applyFill="1" applyBorder="1" applyAlignment="1">
      <alignment vertical="top" wrapText="1"/>
    </xf>
    <xf numFmtId="0" fontId="0" fillId="24" borderId="3" xfId="0" applyFill="1" applyBorder="1"/>
    <xf numFmtId="0" fontId="26" fillId="24" borderId="3" xfId="0" applyFont="1" applyFill="1" applyBorder="1" applyAlignment="1">
      <alignment horizontal="left" vertical="top"/>
    </xf>
    <xf numFmtId="0" fontId="0" fillId="24" borderId="3" xfId="0" applyFill="1" applyBorder="1" applyAlignment="1">
      <alignment horizontal="left" vertical="top"/>
    </xf>
    <xf numFmtId="0" fontId="0" fillId="24" borderId="0" xfId="0" applyFill="1"/>
    <xf numFmtId="0" fontId="26" fillId="23" borderId="0" xfId="0" applyFont="1" applyFill="1" applyAlignment="1">
      <alignment horizontal="left" vertical="top"/>
    </xf>
    <xf numFmtId="0" fontId="0" fillId="23" borderId="0" xfId="0" applyFill="1" applyAlignment="1">
      <alignment horizontal="left" vertical="top"/>
    </xf>
    <xf numFmtId="0" fontId="16" fillId="24" borderId="0" xfId="0" applyFont="1" applyFill="1"/>
    <xf numFmtId="0" fontId="21" fillId="4" borderId="0" xfId="0" applyFont="1" applyFill="1" applyAlignment="1">
      <alignment horizontal="left" vertical="center"/>
    </xf>
    <xf numFmtId="0" fontId="1" fillId="4" borderId="0" xfId="0" applyFont="1" applyFill="1"/>
    <xf numFmtId="0" fontId="1" fillId="4" borderId="0" xfId="0" applyFont="1" applyFill="1" applyAlignment="1">
      <alignment vertical="center" wrapText="1"/>
    </xf>
    <xf numFmtId="0" fontId="0" fillId="4" borderId="0" xfId="0" applyFill="1" applyAlignment="1">
      <alignment vertical="top" wrapText="1"/>
    </xf>
    <xf numFmtId="0" fontId="0" fillId="4" borderId="27" xfId="0" applyFill="1" applyBorder="1" applyAlignment="1">
      <alignment horizontal="center" vertical="center"/>
    </xf>
    <xf numFmtId="0" fontId="0" fillId="4" borderId="25" xfId="0" applyFill="1" applyBorder="1" applyAlignment="1">
      <alignment horizontal="center" vertical="center"/>
    </xf>
    <xf numFmtId="0" fontId="7" fillId="4" borderId="1" xfId="0" applyFont="1" applyFill="1" applyBorder="1" applyAlignment="1">
      <alignment horizontal="center" vertical="center"/>
    </xf>
    <xf numFmtId="0" fontId="7" fillId="4" borderId="1" xfId="0" applyFont="1" applyFill="1" applyBorder="1" applyAlignment="1">
      <alignment horizontal="center" vertical="center" wrapText="1"/>
    </xf>
    <xf numFmtId="0" fontId="6" fillId="11" borderId="29" xfId="0" applyFont="1" applyFill="1" applyBorder="1" applyAlignment="1">
      <alignment horizontal="center" vertical="center"/>
    </xf>
    <xf numFmtId="0" fontId="21" fillId="11" borderId="29" xfId="0" applyFont="1" applyFill="1" applyBorder="1" applyAlignment="1">
      <alignment vertical="center"/>
    </xf>
    <xf numFmtId="0" fontId="6" fillId="11" borderId="0" xfId="0" applyFont="1" applyFill="1"/>
    <xf numFmtId="0" fontId="6" fillId="11" borderId="27" xfId="0" applyFont="1" applyFill="1" applyBorder="1"/>
    <xf numFmtId="0" fontId="13" fillId="11" borderId="0" xfId="0" applyFont="1" applyFill="1" applyAlignment="1">
      <alignment horizontal="center" vertical="center" wrapText="1"/>
    </xf>
    <xf numFmtId="0" fontId="21" fillId="11" borderId="0" xfId="0" applyFont="1" applyFill="1" applyAlignment="1">
      <alignment horizontal="left" vertical="center"/>
    </xf>
    <xf numFmtId="0" fontId="2" fillId="11" borderId="0" xfId="0" applyFont="1" applyFill="1" applyAlignment="1">
      <alignment horizontal="left" vertical="center"/>
    </xf>
    <xf numFmtId="0" fontId="7" fillId="4" borderId="1" xfId="0" applyFont="1" applyFill="1" applyBorder="1" applyAlignment="1">
      <alignment horizontal="left" vertical="center" wrapText="1"/>
    </xf>
    <xf numFmtId="0" fontId="0" fillId="4" borderId="33" xfId="0" applyFill="1" applyBorder="1" applyAlignment="1">
      <alignment horizontal="center" vertical="center"/>
    </xf>
    <xf numFmtId="0" fontId="0" fillId="23" borderId="19" xfId="0" applyFill="1" applyBorder="1" applyAlignment="1">
      <alignment horizontal="left" vertical="top"/>
    </xf>
    <xf numFmtId="0" fontId="0" fillId="23" borderId="26" xfId="0" applyFill="1" applyBorder="1" applyAlignment="1">
      <alignment horizontal="left" vertical="top"/>
    </xf>
    <xf numFmtId="0" fontId="0" fillId="23" borderId="27" xfId="0" applyFill="1" applyBorder="1" applyAlignment="1">
      <alignment horizontal="left" vertical="top"/>
    </xf>
    <xf numFmtId="0" fontId="6" fillId="4" borderId="31" xfId="0" applyFont="1" applyFill="1" applyBorder="1" applyAlignment="1">
      <alignment horizontal="center" vertical="center"/>
    </xf>
    <xf numFmtId="0" fontId="7" fillId="4" borderId="32" xfId="0" applyFont="1" applyFill="1" applyBorder="1" applyAlignment="1">
      <alignment horizontal="center" vertical="center"/>
    </xf>
    <xf numFmtId="0" fontId="7" fillId="4" borderId="32" xfId="0" applyFont="1" applyFill="1" applyBorder="1" applyAlignment="1">
      <alignment horizontal="center" vertical="center" wrapText="1"/>
    </xf>
    <xf numFmtId="0" fontId="13" fillId="4" borderId="31" xfId="0" applyFont="1" applyFill="1" applyBorder="1" applyAlignment="1">
      <alignment horizontal="center" vertical="center"/>
    </xf>
    <xf numFmtId="0" fontId="6" fillId="11" borderId="24" xfId="0" applyFont="1" applyFill="1" applyBorder="1" applyAlignment="1">
      <alignment horizontal="center" vertical="center" wrapText="1"/>
    </xf>
    <xf numFmtId="0" fontId="6" fillId="4" borderId="31" xfId="0" applyFont="1" applyFill="1" applyBorder="1" applyAlignment="1">
      <alignment horizontal="center" vertical="center" wrapText="1"/>
    </xf>
    <xf numFmtId="0" fontId="31" fillId="4" borderId="1" xfId="0" applyFont="1" applyFill="1" applyBorder="1" applyAlignment="1">
      <alignment horizontal="center" vertical="center" wrapText="1"/>
    </xf>
    <xf numFmtId="0" fontId="28" fillId="4" borderId="0" xfId="0" applyFont="1" applyFill="1" applyAlignment="1">
      <alignment vertical="center"/>
    </xf>
    <xf numFmtId="0" fontId="19" fillId="4" borderId="0" xfId="0" applyFont="1" applyFill="1" applyAlignment="1">
      <alignment vertical="center" wrapText="1"/>
    </xf>
    <xf numFmtId="0" fontId="24" fillId="4" borderId="0" xfId="0" applyFont="1" applyFill="1"/>
    <xf numFmtId="0" fontId="32" fillId="4" borderId="0" xfId="0" applyFont="1" applyFill="1" applyAlignment="1">
      <alignment horizontal="center" vertical="center"/>
    </xf>
    <xf numFmtId="0" fontId="0" fillId="4" borderId="19" xfId="0" applyFill="1" applyBorder="1" applyAlignment="1">
      <alignment vertical="center"/>
    </xf>
    <xf numFmtId="0" fontId="0" fillId="4" borderId="26" xfId="0" applyFill="1" applyBorder="1" applyAlignment="1">
      <alignment vertical="center"/>
    </xf>
    <xf numFmtId="0" fontId="0" fillId="4" borderId="27" xfId="0" applyFill="1" applyBorder="1" applyAlignment="1">
      <alignment vertical="center"/>
    </xf>
    <xf numFmtId="0" fontId="7" fillId="4" borderId="26" xfId="0" applyFont="1" applyFill="1" applyBorder="1" applyAlignment="1">
      <alignment horizontal="center" vertical="center" wrapText="1"/>
    </xf>
    <xf numFmtId="14" fontId="10" fillId="4" borderId="0" xfId="0" applyNumberFormat="1" applyFont="1" applyFill="1" applyAlignment="1">
      <alignment horizontal="center" vertical="center" wrapText="1"/>
    </xf>
    <xf numFmtId="0" fontId="0" fillId="4" borderId="0" xfId="0" applyFill="1" applyAlignment="1">
      <alignment horizontal="center" vertical="center" wrapText="1"/>
    </xf>
    <xf numFmtId="0" fontId="30" fillId="4" borderId="0" xfId="0" applyFont="1" applyFill="1" applyAlignment="1">
      <alignment vertical="center"/>
    </xf>
    <xf numFmtId="0" fontId="20" fillId="4" borderId="0" xfId="0" applyFont="1" applyFill="1" applyAlignment="1">
      <alignment vertical="center"/>
    </xf>
    <xf numFmtId="0" fontId="19" fillId="4" borderId="0" xfId="0" applyFont="1" applyFill="1" applyAlignment="1">
      <alignment horizontal="center" vertical="center"/>
    </xf>
    <xf numFmtId="0" fontId="13" fillId="4" borderId="0" xfId="0" applyFont="1" applyFill="1" applyAlignment="1">
      <alignment horizontal="left" vertical="center" wrapText="1" indent="1"/>
    </xf>
    <xf numFmtId="0" fontId="32" fillId="4" borderId="0" xfId="0" applyFont="1" applyFill="1" applyAlignment="1">
      <alignment horizontal="center" vertical="center" wrapText="1"/>
    </xf>
    <xf numFmtId="0" fontId="24" fillId="0" borderId="0" xfId="0" applyFont="1" applyAlignment="1">
      <alignment horizontal="center" vertical="center" wrapText="1"/>
    </xf>
    <xf numFmtId="0" fontId="37" fillId="11" borderId="0" xfId="0" applyFont="1" applyFill="1" applyAlignment="1">
      <alignment horizontal="center" vertical="center"/>
    </xf>
    <xf numFmtId="0" fontId="19" fillId="4" borderId="41" xfId="0" applyFont="1" applyFill="1" applyBorder="1" applyAlignment="1">
      <alignment horizontal="center" vertical="center" wrapText="1"/>
    </xf>
    <xf numFmtId="0" fontId="2" fillId="11" borderId="27" xfId="0" applyFont="1" applyFill="1" applyBorder="1" applyAlignment="1">
      <alignment horizontal="left" vertical="center"/>
    </xf>
    <xf numFmtId="0" fontId="7" fillId="31" borderId="1" xfId="0" applyFont="1" applyFill="1" applyBorder="1" applyAlignment="1">
      <alignment horizontal="center" vertical="center" wrapText="1"/>
    </xf>
    <xf numFmtId="0" fontId="6" fillId="31" borderId="1" xfId="0" applyFont="1" applyFill="1" applyBorder="1" applyAlignment="1">
      <alignment horizontal="center" vertical="center" wrapText="1"/>
    </xf>
    <xf numFmtId="0" fontId="37" fillId="11" borderId="0" xfId="0" applyFont="1" applyFill="1" applyAlignment="1">
      <alignment horizontal="center" vertical="center" wrapText="1"/>
    </xf>
    <xf numFmtId="0" fontId="13" fillId="4" borderId="0" xfId="0" applyFont="1" applyFill="1" applyAlignment="1">
      <alignment horizontal="center" vertical="center"/>
    </xf>
    <xf numFmtId="0" fontId="13" fillId="4" borderId="0" xfId="0" applyFont="1" applyFill="1" applyAlignment="1">
      <alignment horizontal="center" vertical="center" wrapText="1"/>
    </xf>
    <xf numFmtId="0" fontId="3" fillId="4" borderId="19" xfId="0" applyFont="1" applyFill="1" applyBorder="1" applyAlignment="1">
      <alignment horizontal="center" vertical="center"/>
    </xf>
    <xf numFmtId="0" fontId="6" fillId="4" borderId="21" xfId="0" applyFont="1" applyFill="1" applyBorder="1" applyAlignment="1">
      <alignment vertical="top" wrapText="1"/>
    </xf>
    <xf numFmtId="0" fontId="6" fillId="4" borderId="17" xfId="0" applyFont="1" applyFill="1" applyBorder="1" applyAlignment="1">
      <alignment vertical="top" wrapText="1"/>
    </xf>
    <xf numFmtId="0" fontId="0" fillId="0" borderId="22" xfId="0" applyBorder="1"/>
    <xf numFmtId="0" fontId="6" fillId="4" borderId="22" xfId="0" applyFont="1" applyFill="1" applyBorder="1" applyAlignment="1">
      <alignment vertical="center"/>
    </xf>
    <xf numFmtId="0" fontId="5" fillId="4" borderId="0" xfId="0" applyFont="1" applyFill="1" applyAlignment="1">
      <alignment horizontal="left" vertical="center"/>
    </xf>
    <xf numFmtId="0" fontId="27" fillId="4" borderId="45" xfId="0" applyFont="1" applyFill="1" applyBorder="1" applyAlignment="1">
      <alignment vertical="center"/>
    </xf>
    <xf numFmtId="0" fontId="27" fillId="4" borderId="46" xfId="0" applyFont="1" applyFill="1" applyBorder="1" applyAlignment="1">
      <alignment vertical="center"/>
    </xf>
    <xf numFmtId="0" fontId="7" fillId="23" borderId="24" xfId="0" applyFont="1" applyFill="1" applyBorder="1" applyAlignment="1">
      <alignment horizontal="center" vertical="center"/>
    </xf>
    <xf numFmtId="0" fontId="32" fillId="0" borderId="0" xfId="0" applyFont="1" applyAlignment="1">
      <alignment horizontal="center" vertical="center" wrapText="1"/>
    </xf>
    <xf numFmtId="0" fontId="32" fillId="4" borderId="46" xfId="0" applyFont="1" applyFill="1" applyBorder="1" applyAlignment="1">
      <alignment horizontal="center" vertical="center" wrapText="1"/>
    </xf>
    <xf numFmtId="0" fontId="26" fillId="4" borderId="6" xfId="0" applyFont="1" applyFill="1" applyBorder="1" applyAlignment="1">
      <alignment horizontal="center" vertical="center"/>
    </xf>
    <xf numFmtId="0" fontId="7" fillId="4" borderId="47" xfId="0" applyFont="1" applyFill="1" applyBorder="1" applyAlignment="1">
      <alignment horizontal="center" vertical="center" wrapText="1"/>
    </xf>
    <xf numFmtId="0" fontId="0" fillId="4" borderId="46" xfId="0" applyFill="1" applyBorder="1"/>
    <xf numFmtId="0" fontId="26" fillId="4" borderId="49" xfId="0" applyFont="1" applyFill="1" applyBorder="1" applyAlignment="1">
      <alignment horizontal="center" vertical="center"/>
    </xf>
    <xf numFmtId="0" fontId="7" fillId="4" borderId="24" xfId="0" applyFont="1" applyFill="1" applyBorder="1" applyAlignment="1">
      <alignment horizontal="center" vertical="center" wrapText="1"/>
    </xf>
    <xf numFmtId="0" fontId="6" fillId="4" borderId="35" xfId="0" applyFont="1" applyFill="1" applyBorder="1" applyAlignment="1">
      <alignment horizontal="center" vertical="center" wrapText="1"/>
    </xf>
    <xf numFmtId="0" fontId="6" fillId="4" borderId="50" xfId="0" applyFont="1" applyFill="1" applyBorder="1" applyAlignment="1">
      <alignment horizontal="center" vertical="center"/>
    </xf>
    <xf numFmtId="0" fontId="13" fillId="4" borderId="53" xfId="0" applyFont="1" applyFill="1" applyBorder="1" applyAlignment="1">
      <alignment horizontal="center" vertical="center"/>
    </xf>
    <xf numFmtId="0" fontId="32" fillId="4" borderId="50" xfId="0" applyFont="1" applyFill="1" applyBorder="1" applyAlignment="1">
      <alignment horizontal="center" vertical="center"/>
    </xf>
    <xf numFmtId="0" fontId="7" fillId="4" borderId="55" xfId="0" applyFont="1" applyFill="1" applyBorder="1" applyAlignment="1">
      <alignment horizontal="center" vertical="center"/>
    </xf>
    <xf numFmtId="0" fontId="7" fillId="4" borderId="54" xfId="0" applyFont="1" applyFill="1" applyBorder="1" applyAlignment="1">
      <alignment horizontal="center" vertical="center" wrapText="1"/>
    </xf>
    <xf numFmtId="0" fontId="0" fillId="4" borderId="50" xfId="0" applyFill="1" applyBorder="1" applyAlignment="1">
      <alignment horizontal="center" vertical="center"/>
    </xf>
    <xf numFmtId="0" fontId="33" fillId="4" borderId="50" xfId="0" applyFont="1" applyFill="1" applyBorder="1" applyAlignment="1">
      <alignment horizontal="center" vertical="center" wrapText="1"/>
    </xf>
    <xf numFmtId="0" fontId="0" fillId="23" borderId="50" xfId="0" applyFill="1" applyBorder="1" applyAlignment="1">
      <alignment horizontal="left" vertical="top"/>
    </xf>
    <xf numFmtId="0" fontId="33" fillId="4" borderId="0" xfId="0" applyFont="1" applyFill="1" applyAlignment="1">
      <alignment horizontal="center" vertical="center"/>
    </xf>
    <xf numFmtId="0" fontId="6" fillId="11" borderId="24" xfId="0" applyFont="1" applyFill="1" applyBorder="1" applyAlignment="1">
      <alignment horizontal="center" vertical="center"/>
    </xf>
    <xf numFmtId="0" fontId="0" fillId="11" borderId="19" xfId="0" applyFill="1" applyBorder="1" applyAlignment="1">
      <alignment horizontal="center" vertical="center"/>
    </xf>
    <xf numFmtId="0" fontId="0" fillId="4" borderId="45" xfId="0" applyFill="1" applyBorder="1"/>
    <xf numFmtId="0" fontId="32" fillId="11" borderId="24" xfId="0" applyFont="1" applyFill="1" applyBorder="1" applyAlignment="1">
      <alignment horizontal="center" vertical="center" wrapText="1"/>
    </xf>
    <xf numFmtId="0" fontId="0" fillId="4" borderId="0" xfId="0" applyFill="1" applyAlignment="1">
      <alignment horizontal="left" vertical="center" indent="1"/>
    </xf>
    <xf numFmtId="0" fontId="26" fillId="4" borderId="58" xfId="0" applyFont="1" applyFill="1" applyBorder="1" applyAlignment="1">
      <alignment horizontal="center" vertical="center"/>
    </xf>
    <xf numFmtId="0" fontId="26" fillId="4" borderId="45" xfId="0" applyFont="1" applyFill="1" applyBorder="1" applyAlignment="1">
      <alignment horizontal="center" vertical="center"/>
    </xf>
    <xf numFmtId="0" fontId="39" fillId="35" borderId="0" xfId="0" applyFont="1" applyFill="1" applyAlignment="1">
      <alignment horizontal="center" vertical="center"/>
    </xf>
    <xf numFmtId="0" fontId="6" fillId="24" borderId="1" xfId="0" applyFont="1" applyFill="1" applyBorder="1" applyAlignment="1">
      <alignment horizontal="center" vertical="center"/>
    </xf>
    <xf numFmtId="0" fontId="6" fillId="34" borderId="1" xfId="0" applyFont="1" applyFill="1" applyBorder="1" applyAlignment="1">
      <alignment horizontal="center" vertical="center" wrapText="1"/>
    </xf>
    <xf numFmtId="0" fontId="21" fillId="11" borderId="19" xfId="0" applyFont="1" applyFill="1" applyBorder="1" applyAlignment="1">
      <alignment vertical="center" wrapText="1"/>
    </xf>
    <xf numFmtId="0" fontId="19" fillId="4" borderId="0" xfId="0" applyFont="1" applyFill="1" applyAlignment="1">
      <alignment vertical="top" wrapText="1"/>
    </xf>
    <xf numFmtId="0" fontId="6" fillId="4" borderId="22" xfId="0" applyFont="1" applyFill="1" applyBorder="1" applyAlignment="1">
      <alignment horizontal="left" vertical="center" wrapText="1"/>
    </xf>
    <xf numFmtId="0" fontId="17" fillId="14" borderId="0" xfId="0" applyFont="1" applyFill="1" applyAlignment="1">
      <alignment horizontal="center" vertical="center"/>
    </xf>
    <xf numFmtId="0" fontId="6" fillId="4" borderId="21" xfId="0" applyFont="1" applyFill="1" applyBorder="1" applyAlignment="1">
      <alignment horizontal="left" vertical="center" wrapText="1"/>
    </xf>
    <xf numFmtId="0" fontId="6" fillId="4" borderId="17" xfId="0" applyFont="1" applyFill="1" applyBorder="1" applyAlignment="1">
      <alignment horizontal="left" vertical="center" wrapText="1"/>
    </xf>
    <xf numFmtId="0" fontId="33" fillId="4" borderId="0" xfId="0" applyFont="1" applyFill="1" applyAlignment="1">
      <alignment horizontal="center" vertical="center" wrapText="1"/>
    </xf>
    <xf numFmtId="0" fontId="24" fillId="4" borderId="0" xfId="0" applyFont="1" applyFill="1" applyAlignment="1">
      <alignment horizontal="center" vertical="center"/>
    </xf>
    <xf numFmtId="0" fontId="7" fillId="4" borderId="23" xfId="0" applyFont="1" applyFill="1" applyBorder="1" applyAlignment="1">
      <alignment horizontal="center" vertical="center" wrapText="1"/>
    </xf>
    <xf numFmtId="0" fontId="0" fillId="4" borderId="33" xfId="0" applyFill="1" applyBorder="1" applyAlignment="1">
      <alignment horizontal="center" vertical="center" wrapText="1"/>
    </xf>
    <xf numFmtId="0" fontId="6" fillId="11" borderId="19" xfId="0" applyFont="1" applyFill="1" applyBorder="1" applyAlignment="1">
      <alignment horizontal="center" vertical="center"/>
    </xf>
    <xf numFmtId="0" fontId="11" fillId="4" borderId="30" xfId="2" applyFill="1" applyBorder="1" applyAlignment="1">
      <alignment vertical="top" wrapText="1"/>
    </xf>
    <xf numFmtId="0" fontId="13" fillId="4" borderId="50" xfId="0" applyFont="1" applyFill="1" applyBorder="1" applyAlignment="1">
      <alignment horizontal="center" vertical="center"/>
    </xf>
    <xf numFmtId="0" fontId="12" fillId="4" borderId="50" xfId="0" applyFont="1" applyFill="1" applyBorder="1" applyAlignment="1">
      <alignment horizontal="center" vertical="center"/>
    </xf>
    <xf numFmtId="0" fontId="6" fillId="4" borderId="0" xfId="0" applyFont="1" applyFill="1" applyAlignment="1">
      <alignment horizontal="center" vertical="center" wrapText="1"/>
    </xf>
    <xf numFmtId="0" fontId="0" fillId="34" borderId="0" xfId="0" applyFill="1" applyAlignment="1">
      <alignment horizontal="left" vertical="top" wrapText="1"/>
    </xf>
    <xf numFmtId="0" fontId="0" fillId="34" borderId="27" xfId="0" applyFill="1" applyBorder="1" applyAlignment="1">
      <alignment horizontal="left" vertical="top" wrapText="1"/>
    </xf>
    <xf numFmtId="0" fontId="0" fillId="4" borderId="46" xfId="0" applyFill="1" applyBorder="1" applyAlignment="1">
      <alignment horizontal="center" vertical="center"/>
    </xf>
    <xf numFmtId="0" fontId="0" fillId="34" borderId="19" xfId="0" applyFill="1" applyBorder="1" applyAlignment="1">
      <alignment horizontal="left" vertical="top" wrapText="1"/>
    </xf>
    <xf numFmtId="0" fontId="32" fillId="4" borderId="0" xfId="0" applyFont="1" applyFill="1" applyAlignment="1">
      <alignment horizontal="left" vertical="center"/>
    </xf>
    <xf numFmtId="0" fontId="0" fillId="4" borderId="50" xfId="0" applyFill="1" applyBorder="1"/>
    <xf numFmtId="0" fontId="0" fillId="34" borderId="0" xfId="0" applyFill="1" applyAlignment="1">
      <alignment vertical="top" wrapText="1"/>
    </xf>
    <xf numFmtId="0" fontId="0" fillId="34" borderId="27" xfId="0" applyFill="1" applyBorder="1" applyAlignment="1">
      <alignment vertical="top" wrapText="1"/>
    </xf>
    <xf numFmtId="0" fontId="0" fillId="4" borderId="67" xfId="0" applyFill="1" applyBorder="1" applyAlignment="1">
      <alignment horizontal="center" vertical="center"/>
    </xf>
    <xf numFmtId="0" fontId="0" fillId="4" borderId="67" xfId="0" applyFill="1" applyBorder="1"/>
    <xf numFmtId="0" fontId="0" fillId="4" borderId="68" xfId="0" applyFill="1" applyBorder="1" applyAlignment="1">
      <alignment horizontal="center" vertical="center"/>
    </xf>
    <xf numFmtId="0" fontId="0" fillId="4" borderId="69" xfId="0" applyFill="1" applyBorder="1"/>
    <xf numFmtId="0" fontId="32" fillId="4" borderId="46" xfId="0" applyFont="1" applyFill="1" applyBorder="1" applyAlignment="1">
      <alignment horizontal="left" vertical="center"/>
    </xf>
    <xf numFmtId="0" fontId="6" fillId="4" borderId="46" xfId="0" applyFont="1" applyFill="1" applyBorder="1" applyAlignment="1">
      <alignment horizontal="center" vertical="center" wrapText="1"/>
    </xf>
    <xf numFmtId="0" fontId="45" fillId="4" borderId="0" xfId="0" applyFont="1" applyFill="1" applyAlignment="1">
      <alignment horizontal="center" vertical="center"/>
    </xf>
    <xf numFmtId="0" fontId="5" fillId="4" borderId="0" xfId="0" applyFont="1" applyFill="1" applyAlignment="1">
      <alignment horizontal="center" vertical="center" wrapText="1"/>
    </xf>
    <xf numFmtId="0" fontId="19" fillId="4" borderId="0" xfId="0" applyFont="1" applyFill="1" applyAlignment="1">
      <alignment horizontal="left" vertical="center"/>
    </xf>
    <xf numFmtId="14" fontId="0" fillId="4" borderId="0" xfId="0" applyNumberFormat="1" applyFill="1" applyAlignment="1">
      <alignment horizontal="center" vertical="center"/>
    </xf>
    <xf numFmtId="0" fontId="48" fillId="25" borderId="0" xfId="0" applyFont="1" applyFill="1" applyAlignment="1">
      <alignment vertical="top" wrapText="1"/>
    </xf>
    <xf numFmtId="0" fontId="48" fillId="25" borderId="0" xfId="0" applyFont="1" applyFill="1" applyAlignment="1">
      <alignment vertical="center"/>
    </xf>
    <xf numFmtId="0" fontId="48" fillId="25" borderId="0" xfId="0" applyFont="1" applyFill="1" applyAlignment="1">
      <alignment vertical="center" wrapText="1"/>
    </xf>
    <xf numFmtId="0" fontId="46" fillId="4" borderId="0" xfId="0" applyFont="1" applyFill="1" applyAlignment="1">
      <alignment vertical="top" wrapText="1"/>
    </xf>
    <xf numFmtId="0" fontId="19" fillId="4" borderId="5" xfId="0" applyFont="1" applyFill="1" applyBorder="1"/>
    <xf numFmtId="0" fontId="40" fillId="4" borderId="1" xfId="0" applyFont="1" applyFill="1" applyBorder="1" applyAlignment="1">
      <alignment horizontal="center" vertical="center" wrapText="1"/>
    </xf>
    <xf numFmtId="0" fontId="40" fillId="4" borderId="32" xfId="0" applyFont="1" applyFill="1" applyBorder="1" applyAlignment="1">
      <alignment horizontal="center" vertical="center" wrapText="1"/>
    </xf>
    <xf numFmtId="0" fontId="19" fillId="4" borderId="0" xfId="0" applyFont="1" applyFill="1" applyAlignment="1">
      <alignment horizontal="center" vertical="center" wrapText="1"/>
    </xf>
    <xf numFmtId="0" fontId="40" fillId="30" borderId="1" xfId="0" applyFont="1" applyFill="1" applyBorder="1" applyAlignment="1">
      <alignment horizontal="center" vertical="center" wrapText="1"/>
    </xf>
    <xf numFmtId="0" fontId="40" fillId="30" borderId="23" xfId="0" applyFont="1" applyFill="1" applyBorder="1" applyAlignment="1">
      <alignment horizontal="center" vertical="center" wrapText="1"/>
    </xf>
    <xf numFmtId="0" fontId="40" fillId="30" borderId="5" xfId="0" applyFont="1" applyFill="1" applyBorder="1" applyAlignment="1">
      <alignment horizontal="center" vertical="center" wrapText="1"/>
    </xf>
    <xf numFmtId="14" fontId="40" fillId="30" borderId="5" xfId="0" applyNumberFormat="1" applyFont="1" applyFill="1" applyBorder="1" applyAlignment="1">
      <alignment horizontal="center" vertical="center" wrapText="1"/>
    </xf>
    <xf numFmtId="0" fontId="40" fillId="30" borderId="24" xfId="0" applyFont="1" applyFill="1" applyBorder="1" applyAlignment="1">
      <alignment horizontal="center" vertical="center" wrapText="1"/>
    </xf>
    <xf numFmtId="0" fontId="40" fillId="4" borderId="0" xfId="0" applyFont="1" applyFill="1" applyAlignment="1">
      <alignment horizontal="center" vertical="center"/>
    </xf>
    <xf numFmtId="0" fontId="19" fillId="4" borderId="1" xfId="0" applyFont="1" applyFill="1" applyBorder="1" applyAlignment="1">
      <alignment horizontal="center" vertical="center" wrapText="1"/>
    </xf>
    <xf numFmtId="0" fontId="40" fillId="4" borderId="24" xfId="0" applyFont="1" applyFill="1" applyBorder="1" applyAlignment="1">
      <alignment horizontal="center" vertical="center" wrapText="1"/>
    </xf>
    <xf numFmtId="0" fontId="40" fillId="4" borderId="0" xfId="0" applyFont="1" applyFill="1" applyAlignment="1">
      <alignment horizontal="center" vertical="center" wrapText="1"/>
    </xf>
    <xf numFmtId="0" fontId="40" fillId="30" borderId="24" xfId="0" applyFont="1" applyFill="1" applyBorder="1" applyAlignment="1">
      <alignment horizontal="center" vertical="center"/>
    </xf>
    <xf numFmtId="0" fontId="40" fillId="30" borderId="3" xfId="0" applyFont="1" applyFill="1" applyBorder="1" applyAlignment="1">
      <alignment horizontal="center" vertical="center"/>
    </xf>
    <xf numFmtId="0" fontId="40" fillId="30" borderId="5" xfId="0" applyFont="1" applyFill="1" applyBorder="1" applyAlignment="1">
      <alignment horizontal="center" vertical="center"/>
    </xf>
    <xf numFmtId="0" fontId="40" fillId="30" borderId="1" xfId="0" applyFont="1" applyFill="1" applyBorder="1" applyAlignment="1">
      <alignment horizontal="center" vertical="center"/>
    </xf>
    <xf numFmtId="0" fontId="40" fillId="30" borderId="23" xfId="0" applyFont="1" applyFill="1" applyBorder="1" applyAlignment="1">
      <alignment horizontal="center" vertical="center"/>
    </xf>
    <xf numFmtId="0" fontId="40" fillId="4" borderId="26" xfId="0" applyFont="1" applyFill="1" applyBorder="1" applyAlignment="1">
      <alignment horizontal="center" vertical="center" wrapText="1"/>
    </xf>
    <xf numFmtId="0" fontId="42" fillId="4" borderId="0" xfId="0" applyFont="1" applyFill="1"/>
    <xf numFmtId="0" fontId="56" fillId="4" borderId="5" xfId="0" applyFont="1" applyFill="1" applyBorder="1" applyAlignment="1">
      <alignment horizontal="center" vertical="center"/>
    </xf>
    <xf numFmtId="0" fontId="56" fillId="4" borderId="9" xfId="0" applyFont="1" applyFill="1" applyBorder="1" applyAlignment="1">
      <alignment horizontal="center" vertical="center" wrapText="1"/>
    </xf>
    <xf numFmtId="0" fontId="19" fillId="4" borderId="16" xfId="0" applyFont="1" applyFill="1" applyBorder="1" applyAlignment="1">
      <alignment horizontal="left" vertical="center" indent="1"/>
    </xf>
    <xf numFmtId="0" fontId="19" fillId="4" borderId="6" xfId="0" applyFont="1" applyFill="1" applyBorder="1" applyAlignment="1">
      <alignment horizontal="left" vertical="center" wrapText="1" indent="1"/>
    </xf>
    <xf numFmtId="0" fontId="19" fillId="4" borderId="7" xfId="0" applyFont="1" applyFill="1" applyBorder="1" applyAlignment="1">
      <alignment horizontal="left" vertical="center" indent="1"/>
    </xf>
    <xf numFmtId="0" fontId="19" fillId="4" borderId="2" xfId="0" applyFont="1" applyFill="1" applyBorder="1" applyAlignment="1">
      <alignment horizontal="left" vertical="center" wrapText="1" indent="1"/>
    </xf>
    <xf numFmtId="0" fontId="19" fillId="4" borderId="7" xfId="0" applyFont="1" applyFill="1" applyBorder="1" applyAlignment="1">
      <alignment horizontal="left" vertical="center" wrapText="1" indent="1"/>
    </xf>
    <xf numFmtId="0" fontId="40" fillId="4" borderId="2" xfId="0" applyFont="1" applyFill="1" applyBorder="1" applyAlignment="1">
      <alignment horizontal="left" vertical="center" wrapText="1" indent="1"/>
    </xf>
    <xf numFmtId="0" fontId="0" fillId="4" borderId="74" xfId="0" applyFill="1" applyBorder="1"/>
    <xf numFmtId="0" fontId="0" fillId="4" borderId="76" xfId="0" applyFill="1" applyBorder="1"/>
    <xf numFmtId="0" fontId="0" fillId="11" borderId="77" xfId="0" applyFill="1" applyBorder="1"/>
    <xf numFmtId="0" fontId="19" fillId="22" borderId="0" xfId="0" applyFont="1" applyFill="1" applyAlignment="1">
      <alignment horizontal="left" vertical="center" wrapText="1"/>
    </xf>
    <xf numFmtId="0" fontId="26" fillId="24" borderId="19" xfId="0" applyFont="1" applyFill="1" applyBorder="1" applyAlignment="1">
      <alignment horizontal="left" vertical="top" wrapText="1"/>
    </xf>
    <xf numFmtId="0" fontId="26" fillId="24" borderId="45" xfId="0" applyFont="1" applyFill="1" applyBorder="1" applyAlignment="1">
      <alignment horizontal="left" vertical="top" wrapText="1"/>
    </xf>
    <xf numFmtId="0" fontId="40" fillId="4" borderId="81" xfId="0" applyFont="1" applyFill="1" applyBorder="1" applyAlignment="1">
      <alignment horizontal="center" vertical="center"/>
    </xf>
    <xf numFmtId="0" fontId="11" fillId="22" borderId="22" xfId="2" applyFill="1" applyBorder="1" applyAlignment="1">
      <alignment horizontal="left" vertical="center" wrapText="1"/>
    </xf>
    <xf numFmtId="0" fontId="6" fillId="40" borderId="0" xfId="0" applyFont="1" applyFill="1" applyAlignment="1">
      <alignment horizontal="center" vertical="center"/>
    </xf>
    <xf numFmtId="0" fontId="5" fillId="40" borderId="18" xfId="0" applyFont="1" applyFill="1" applyBorder="1"/>
    <xf numFmtId="0" fontId="5" fillId="40" borderId="19" xfId="0" applyFont="1" applyFill="1" applyBorder="1"/>
    <xf numFmtId="0" fontId="0" fillId="46" borderId="77" xfId="0" applyFill="1" applyBorder="1"/>
    <xf numFmtId="0" fontId="26" fillId="24" borderId="0" xfId="0" applyFont="1" applyFill="1" applyAlignment="1">
      <alignment horizontal="left" vertical="top"/>
    </xf>
    <xf numFmtId="0" fontId="26" fillId="42" borderId="0" xfId="0" applyFont="1" applyFill="1" applyAlignment="1">
      <alignment vertical="top" wrapText="1"/>
    </xf>
    <xf numFmtId="0" fontId="26" fillId="42" borderId="46" xfId="0" applyFont="1" applyFill="1" applyBorder="1" applyAlignment="1">
      <alignment vertical="top" wrapText="1"/>
    </xf>
    <xf numFmtId="0" fontId="13" fillId="11" borderId="82" xfId="0" applyFont="1" applyFill="1" applyBorder="1" applyAlignment="1">
      <alignment horizontal="center" vertical="center"/>
    </xf>
    <xf numFmtId="0" fontId="0" fillId="47" borderId="77" xfId="0" applyFill="1" applyBorder="1"/>
    <xf numFmtId="0" fontId="6" fillId="49" borderId="46" xfId="0" applyFont="1" applyFill="1" applyBorder="1" applyAlignment="1">
      <alignment vertical="top" wrapText="1"/>
    </xf>
    <xf numFmtId="0" fontId="6" fillId="4" borderId="17" xfId="0" applyFont="1" applyFill="1" applyBorder="1" applyAlignment="1">
      <alignment horizontal="center" vertical="center"/>
    </xf>
    <xf numFmtId="0" fontId="6" fillId="34" borderId="0" xfId="0" applyFont="1" applyFill="1" applyAlignment="1">
      <alignment horizontal="left" vertical="top" wrapText="1"/>
    </xf>
    <xf numFmtId="0" fontId="6" fillId="34" borderId="27" xfId="0" applyFont="1" applyFill="1" applyBorder="1" applyAlignment="1">
      <alignment horizontal="left" vertical="top" wrapText="1"/>
    </xf>
    <xf numFmtId="0" fontId="6" fillId="34" borderId="19" xfId="0" applyFont="1" applyFill="1" applyBorder="1" applyAlignment="1">
      <alignment horizontal="left" vertical="top" wrapText="1"/>
    </xf>
    <xf numFmtId="0" fontId="0" fillId="4" borderId="84" xfId="0" applyFill="1" applyBorder="1"/>
    <xf numFmtId="0" fontId="6" fillId="34" borderId="52" xfId="0" applyFont="1" applyFill="1" applyBorder="1" applyAlignment="1">
      <alignment horizontal="left" vertical="top" wrapText="1"/>
    </xf>
    <xf numFmtId="0" fontId="6" fillId="4" borderId="86" xfId="0" applyFont="1" applyFill="1" applyBorder="1" applyAlignment="1">
      <alignment horizontal="center" vertical="center"/>
    </xf>
    <xf numFmtId="0" fontId="21" fillId="11" borderId="19" xfId="0" applyFont="1" applyFill="1" applyBorder="1" applyAlignment="1">
      <alignment horizontal="left" vertical="center"/>
    </xf>
    <xf numFmtId="0" fontId="6" fillId="11" borderId="19" xfId="0" applyFont="1" applyFill="1" applyBorder="1"/>
    <xf numFmtId="0" fontId="6" fillId="11" borderId="26" xfId="0" applyFont="1" applyFill="1" applyBorder="1"/>
    <xf numFmtId="0" fontId="21" fillId="11" borderId="19" xfId="0" applyFont="1" applyFill="1" applyBorder="1" applyAlignment="1">
      <alignment vertical="center"/>
    </xf>
    <xf numFmtId="0" fontId="62" fillId="4" borderId="10" xfId="0" applyFont="1" applyFill="1" applyBorder="1" applyAlignment="1">
      <alignment horizontal="left" vertical="center" indent="1"/>
    </xf>
    <xf numFmtId="0" fontId="62" fillId="4" borderId="12" xfId="0" applyFont="1" applyFill="1" applyBorder="1" applyAlignment="1">
      <alignment horizontal="left" vertical="center" indent="1"/>
    </xf>
    <xf numFmtId="0" fontId="19" fillId="4" borderId="10" xfId="0" applyFont="1" applyFill="1" applyBorder="1" applyAlignment="1">
      <alignment horizontal="left" vertical="center" indent="1"/>
    </xf>
    <xf numFmtId="0" fontId="19" fillId="4" borderId="12" xfId="0" applyFont="1" applyFill="1" applyBorder="1" applyAlignment="1">
      <alignment horizontal="left" vertical="center" indent="1"/>
    </xf>
    <xf numFmtId="0" fontId="61" fillId="4" borderId="13" xfId="2" applyFont="1" applyFill="1" applyBorder="1" applyAlignment="1">
      <alignment horizontal="left" vertical="center" indent="1"/>
    </xf>
    <xf numFmtId="0" fontId="62" fillId="4" borderId="14" xfId="0" applyFont="1" applyFill="1" applyBorder="1" applyAlignment="1">
      <alignment horizontal="left" vertical="center" indent="1"/>
    </xf>
    <xf numFmtId="0" fontId="62" fillId="4" borderId="15" xfId="0" applyFont="1" applyFill="1" applyBorder="1" applyAlignment="1">
      <alignment horizontal="left" vertical="center" indent="1"/>
    </xf>
    <xf numFmtId="0" fontId="33" fillId="4" borderId="46" xfId="0" applyFont="1" applyFill="1" applyBorder="1" applyAlignment="1">
      <alignment horizontal="center" vertical="center" wrapText="1"/>
    </xf>
    <xf numFmtId="0" fontId="26" fillId="4" borderId="48" xfId="0" applyFont="1" applyFill="1" applyBorder="1" applyAlignment="1">
      <alignment vertical="center"/>
    </xf>
    <xf numFmtId="0" fontId="7" fillId="4" borderId="18" xfId="0" applyFont="1" applyFill="1" applyBorder="1" applyAlignment="1">
      <alignment horizontal="center" vertical="center"/>
    </xf>
    <xf numFmtId="0" fontId="6" fillId="32" borderId="23" xfId="0" applyFont="1" applyFill="1" applyBorder="1" applyAlignment="1">
      <alignment horizontal="center" vertical="center" wrapText="1"/>
    </xf>
    <xf numFmtId="0" fontId="6" fillId="4" borderId="89" xfId="0" applyFont="1" applyFill="1" applyBorder="1" applyAlignment="1">
      <alignment horizontal="center" vertical="center"/>
    </xf>
    <xf numFmtId="0" fontId="34" fillId="4" borderId="0" xfId="0" applyFont="1" applyFill="1" applyAlignment="1">
      <alignment horizontal="center" vertical="center" wrapText="1"/>
    </xf>
    <xf numFmtId="0" fontId="5" fillId="0" borderId="0" xfId="0" applyFont="1" applyAlignment="1">
      <alignment vertical="top" wrapText="1"/>
    </xf>
    <xf numFmtId="0" fontId="5" fillId="4" borderId="42" xfId="0" applyFont="1" applyFill="1" applyBorder="1" applyAlignment="1">
      <alignment horizontal="center" vertical="center"/>
    </xf>
    <xf numFmtId="0" fontId="5" fillId="4" borderId="0" xfId="0" applyFont="1" applyFill="1" applyAlignment="1">
      <alignment vertical="top" wrapText="1"/>
    </xf>
    <xf numFmtId="0" fontId="20" fillId="4" borderId="0" xfId="0" applyFont="1" applyFill="1" applyAlignment="1">
      <alignment vertical="top"/>
    </xf>
    <xf numFmtId="0" fontId="61" fillId="4" borderId="11" xfId="2" applyFont="1" applyFill="1" applyBorder="1" applyAlignment="1">
      <alignment horizontal="left" vertical="center" indent="1"/>
    </xf>
    <xf numFmtId="0" fontId="61" fillId="4" borderId="10" xfId="2" applyFont="1" applyFill="1" applyBorder="1" applyAlignment="1">
      <alignment horizontal="left" vertical="center" indent="1"/>
    </xf>
    <xf numFmtId="0" fontId="61" fillId="4" borderId="12" xfId="2" applyFont="1" applyFill="1" applyBorder="1" applyAlignment="1">
      <alignment horizontal="left" vertical="center" indent="1"/>
    </xf>
    <xf numFmtId="0" fontId="32" fillId="24" borderId="0" xfId="0" applyFont="1" applyFill="1" applyAlignment="1">
      <alignment horizontal="center" vertical="center"/>
    </xf>
    <xf numFmtId="0" fontId="7" fillId="4" borderId="23" xfId="0" applyFont="1" applyFill="1" applyBorder="1" applyAlignment="1">
      <alignment horizontal="center" vertical="center"/>
    </xf>
    <xf numFmtId="0" fontId="32" fillId="4" borderId="0" xfId="0" applyFont="1" applyFill="1" applyAlignment="1">
      <alignment horizontal="center" vertical="center" wrapText="1"/>
    </xf>
    <xf numFmtId="0" fontId="33" fillId="4" borderId="0" xfId="0" applyFont="1" applyFill="1" applyAlignment="1">
      <alignment horizontal="center" vertical="center" wrapText="1"/>
    </xf>
    <xf numFmtId="0" fontId="7"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17" fillId="14" borderId="0" xfId="0" applyFont="1" applyFill="1" applyAlignment="1">
      <alignment horizontal="center" vertical="center"/>
    </xf>
    <xf numFmtId="0" fontId="7" fillId="4" borderId="24"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32" fillId="4" borderId="50" xfId="0" applyFont="1" applyFill="1" applyBorder="1" applyAlignment="1">
      <alignment horizontal="center" vertical="center"/>
    </xf>
    <xf numFmtId="0" fontId="32" fillId="4" borderId="0" xfId="0" applyFont="1" applyFill="1" applyAlignment="1">
      <alignment horizontal="center" vertical="center"/>
    </xf>
    <xf numFmtId="0" fontId="61" fillId="4" borderId="14" xfId="2" applyFont="1" applyFill="1" applyBorder="1" applyAlignment="1">
      <alignment horizontal="left" vertical="center" indent="1"/>
    </xf>
    <xf numFmtId="0" fontId="62" fillId="4" borderId="97" xfId="0" applyFont="1" applyFill="1" applyBorder="1" applyAlignment="1">
      <alignment horizontal="left" vertical="center" indent="1"/>
    </xf>
    <xf numFmtId="0" fontId="61" fillId="4" borderId="99" xfId="2" applyFont="1" applyFill="1" applyBorder="1" applyAlignment="1">
      <alignment horizontal="left" vertical="center" indent="1"/>
    </xf>
    <xf numFmtId="0" fontId="61" fillId="4" borderId="100" xfId="2" applyFont="1" applyFill="1" applyBorder="1" applyAlignment="1">
      <alignment horizontal="left" vertical="center" indent="1"/>
    </xf>
    <xf numFmtId="0" fontId="19" fillId="4" borderId="100" xfId="0" applyFont="1" applyFill="1" applyBorder="1" applyAlignment="1">
      <alignment horizontal="left" vertical="center" indent="1"/>
    </xf>
    <xf numFmtId="0" fontId="19" fillId="4" borderId="98" xfId="0" applyFont="1" applyFill="1" applyBorder="1" applyAlignment="1">
      <alignment horizontal="left" vertical="center" indent="1"/>
    </xf>
    <xf numFmtId="0" fontId="6" fillId="4" borderId="1" xfId="0" applyFont="1" applyFill="1" applyBorder="1" applyAlignment="1">
      <alignment horizontal="center" vertical="center" wrapText="1"/>
    </xf>
    <xf numFmtId="0" fontId="0" fillId="0" borderId="106" xfId="0" applyBorder="1"/>
    <xf numFmtId="0" fontId="7" fillId="4" borderId="0" xfId="0" applyFont="1" applyFill="1" applyAlignment="1">
      <alignment horizontal="center" vertical="center" wrapText="1"/>
    </xf>
    <xf numFmtId="0" fontId="5" fillId="4" borderId="1" xfId="0" applyFont="1" applyFill="1" applyBorder="1" applyAlignment="1">
      <alignment vertical="center" wrapText="1"/>
    </xf>
    <xf numFmtId="0" fontId="19" fillId="4" borderId="1" xfId="0" applyFont="1" applyFill="1" applyBorder="1" applyAlignment="1">
      <alignment vertical="center" wrapText="1"/>
    </xf>
    <xf numFmtId="14" fontId="6" fillId="4" borderId="1" xfId="0" applyNumberFormat="1" applyFont="1" applyFill="1" applyBorder="1" applyAlignment="1">
      <alignment horizontal="center" vertical="center" wrapText="1"/>
    </xf>
    <xf numFmtId="14" fontId="6" fillId="4" borderId="1" xfId="0" applyNumberFormat="1" applyFont="1" applyFill="1" applyBorder="1" applyAlignment="1">
      <alignment horizontal="center" vertical="center"/>
    </xf>
    <xf numFmtId="0" fontId="5" fillId="7"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quotePrefix="1" applyFont="1" applyBorder="1" applyAlignment="1">
      <alignment horizontal="center" vertical="center"/>
    </xf>
    <xf numFmtId="0" fontId="6" fillId="0" borderId="83" xfId="0" applyFont="1" applyBorder="1" applyAlignment="1">
      <alignment horizontal="center" vertical="center"/>
    </xf>
    <xf numFmtId="0" fontId="6" fillId="4" borderId="41" xfId="0" applyFont="1" applyFill="1" applyBorder="1" applyAlignment="1">
      <alignment horizontal="center" vertical="center" wrapText="1"/>
    </xf>
    <xf numFmtId="0" fontId="7" fillId="4" borderId="0" xfId="0" applyFont="1" applyFill="1" applyAlignment="1">
      <alignment vertical="center" wrapText="1"/>
    </xf>
    <xf numFmtId="0" fontId="21" fillId="4" borderId="50" xfId="0" applyFont="1" applyFill="1" applyBorder="1" applyAlignment="1">
      <alignment horizontal="left" vertical="center"/>
    </xf>
    <xf numFmtId="0" fontId="7" fillId="4" borderId="47" xfId="0" applyFont="1" applyFill="1" applyBorder="1" applyAlignment="1">
      <alignment horizontal="center" vertical="center"/>
    </xf>
    <xf numFmtId="0" fontId="6" fillId="4" borderId="46" xfId="0" applyFont="1" applyFill="1" applyBorder="1" applyAlignment="1">
      <alignment wrapText="1"/>
    </xf>
    <xf numFmtId="2" fontId="6" fillId="4" borderId="46" xfId="0" applyNumberFormat="1" applyFont="1" applyFill="1" applyBorder="1" applyAlignment="1">
      <alignment horizontal="center" vertical="center"/>
    </xf>
    <xf numFmtId="164" fontId="6" fillId="9" borderId="47" xfId="0" applyNumberFormat="1" applyFont="1" applyFill="1" applyBorder="1" applyAlignment="1">
      <alignment horizontal="center" vertical="center"/>
    </xf>
    <xf numFmtId="164" fontId="6" fillId="4" borderId="46" xfId="0" applyNumberFormat="1" applyFont="1" applyFill="1" applyBorder="1" applyAlignment="1">
      <alignment horizontal="center" vertical="center"/>
    </xf>
    <xf numFmtId="0" fontId="32" fillId="4" borderId="19" xfId="0" applyFont="1" applyFill="1" applyBorder="1" applyAlignment="1">
      <alignment horizontal="center" vertical="center" wrapText="1"/>
    </xf>
    <xf numFmtId="0" fontId="32" fillId="4" borderId="0" xfId="0" applyFont="1" applyFill="1" applyAlignment="1">
      <alignment horizontal="center" vertical="center" wrapText="1"/>
    </xf>
    <xf numFmtId="0" fontId="0" fillId="4" borderId="0" xfId="0" applyFill="1" applyAlignment="1">
      <alignment horizontal="center" vertical="center" wrapText="1"/>
    </xf>
    <xf numFmtId="0" fontId="32" fillId="4" borderId="0" xfId="0" applyFont="1" applyFill="1" applyAlignment="1">
      <alignment horizontal="center" vertical="center"/>
    </xf>
    <xf numFmtId="0" fontId="24" fillId="4" borderId="0" xfId="0" applyFont="1" applyFill="1" applyAlignment="1">
      <alignment horizontal="center" vertical="center"/>
    </xf>
    <xf numFmtId="0" fontId="6" fillId="4" borderId="0" xfId="0" applyFont="1" applyFill="1" applyAlignment="1">
      <alignment horizontal="center" vertical="center"/>
    </xf>
    <xf numFmtId="0" fontId="6" fillId="11" borderId="19" xfId="0" applyFont="1" applyFill="1" applyBorder="1" applyAlignment="1">
      <alignment horizontal="center" vertical="center" wrapText="1"/>
    </xf>
    <xf numFmtId="0" fontId="6" fillId="11" borderId="0" xfId="0" applyFont="1" applyFill="1" applyBorder="1" applyAlignment="1">
      <alignment horizontal="center" vertical="center" wrapText="1"/>
    </xf>
    <xf numFmtId="0" fontId="19" fillId="4" borderId="78" xfId="0" applyFont="1" applyFill="1" applyBorder="1" applyAlignment="1">
      <alignment horizontal="center" vertical="center"/>
    </xf>
    <xf numFmtId="0" fontId="32" fillId="11" borderId="0" xfId="0" applyFont="1" applyFill="1" applyAlignment="1">
      <alignment horizontal="center" vertical="center"/>
    </xf>
    <xf numFmtId="0" fontId="21" fillId="4" borderId="18" xfId="0" applyFont="1" applyFill="1" applyBorder="1" applyAlignment="1">
      <alignment vertical="center" wrapText="1"/>
    </xf>
    <xf numFmtId="0" fontId="21" fillId="4" borderId="19" xfId="0" applyFont="1" applyFill="1" applyBorder="1" applyAlignment="1">
      <alignment vertical="center" wrapText="1"/>
    </xf>
    <xf numFmtId="0" fontId="21" fillId="4" borderId="26" xfId="0" applyFont="1" applyFill="1" applyBorder="1" applyAlignment="1">
      <alignment vertical="center" wrapText="1"/>
    </xf>
    <xf numFmtId="0" fontId="13" fillId="4" borderId="109" xfId="0" applyFont="1" applyFill="1" applyBorder="1" applyAlignment="1">
      <alignment horizontal="center" vertical="center"/>
    </xf>
    <xf numFmtId="0" fontId="6" fillId="4" borderId="19" xfId="0" applyFont="1" applyFill="1" applyBorder="1" applyAlignment="1">
      <alignment horizontal="center" vertical="center"/>
    </xf>
    <xf numFmtId="0" fontId="6" fillId="11" borderId="114" xfId="0" applyFont="1" applyFill="1" applyBorder="1" applyAlignment="1">
      <alignment horizontal="center" vertical="center"/>
    </xf>
    <xf numFmtId="0" fontId="33" fillId="4" borderId="0" xfId="0" applyFont="1" applyFill="1" applyAlignment="1">
      <alignment horizontal="center" vertical="center"/>
    </xf>
    <xf numFmtId="0" fontId="32" fillId="4" borderId="0" xfId="0" applyFont="1" applyFill="1" applyAlignment="1">
      <alignment vertical="center" wrapText="1"/>
    </xf>
    <xf numFmtId="0" fontId="6" fillId="9" borderId="0" xfId="0" applyFont="1" applyFill="1" applyAlignment="1">
      <alignment horizontal="center" vertical="center" wrapText="1"/>
    </xf>
    <xf numFmtId="0" fontId="32" fillId="11" borderId="50" xfId="0" applyFont="1" applyFill="1" applyBorder="1" applyAlignment="1">
      <alignment horizontal="center" vertical="center"/>
    </xf>
    <xf numFmtId="0" fontId="6" fillId="11" borderId="52" xfId="0" applyFont="1" applyFill="1" applyBorder="1" applyAlignment="1">
      <alignment horizontal="center" vertical="center"/>
    </xf>
    <xf numFmtId="0" fontId="0" fillId="4" borderId="0" xfId="0" applyFill="1" applyAlignment="1">
      <alignment horizontal="left" wrapText="1"/>
    </xf>
    <xf numFmtId="0" fontId="10" fillId="4" borderId="0" xfId="0" applyFont="1" applyFill="1"/>
    <xf numFmtId="0" fontId="0" fillId="4" borderId="0" xfId="0" applyFill="1" applyBorder="1" applyAlignment="1">
      <alignment horizontal="center" vertical="center"/>
    </xf>
    <xf numFmtId="0" fontId="13" fillId="4" borderId="124" xfId="0" applyFont="1" applyFill="1" applyBorder="1" applyAlignment="1">
      <alignment horizontal="center" vertical="center" wrapText="1"/>
    </xf>
    <xf numFmtId="0" fontId="6" fillId="4" borderId="0" xfId="0" applyFont="1" applyFill="1" applyBorder="1" applyAlignment="1">
      <alignment vertical="top" wrapText="1"/>
    </xf>
    <xf numFmtId="0" fontId="15" fillId="12" borderId="0" xfId="0" applyFont="1" applyFill="1" applyAlignment="1">
      <alignment horizontal="center" vertical="center"/>
    </xf>
    <xf numFmtId="0" fontId="6" fillId="4" borderId="0" xfId="0" applyFont="1" applyFill="1" applyAlignment="1">
      <alignment horizontal="center" vertical="center"/>
    </xf>
    <xf numFmtId="0" fontId="13" fillId="4" borderId="50" xfId="0" applyFont="1" applyFill="1" applyBorder="1" applyAlignment="1">
      <alignment horizontal="center" vertical="center" wrapText="1"/>
    </xf>
    <xf numFmtId="0" fontId="21" fillId="4" borderId="0" xfId="0" applyFont="1" applyFill="1" applyBorder="1" applyAlignment="1">
      <alignment horizontal="left" vertical="center" wrapText="1"/>
    </xf>
    <xf numFmtId="0" fontId="21" fillId="4" borderId="27" xfId="0" applyFont="1" applyFill="1" applyBorder="1" applyAlignment="1">
      <alignment horizontal="left" vertical="center" wrapText="1"/>
    </xf>
    <xf numFmtId="0" fontId="6" fillId="4" borderId="0" xfId="0" applyFont="1" applyFill="1" applyBorder="1" applyAlignment="1">
      <alignment horizontal="center" vertical="center"/>
    </xf>
    <xf numFmtId="0" fontId="6" fillId="4" borderId="125" xfId="0" applyFont="1" applyFill="1" applyBorder="1" applyAlignment="1">
      <alignment horizontal="center" vertical="center"/>
    </xf>
    <xf numFmtId="0" fontId="7" fillId="4" borderId="1"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6" fillId="4" borderId="35" xfId="0" applyFont="1" applyFill="1" applyBorder="1" applyAlignment="1">
      <alignment horizontal="center" vertical="center" wrapText="1"/>
    </xf>
    <xf numFmtId="0" fontId="30" fillId="4" borderId="1" xfId="0" applyFont="1" applyFill="1" applyBorder="1" applyAlignment="1">
      <alignment horizontal="center" vertical="center" wrapText="1"/>
    </xf>
    <xf numFmtId="0" fontId="7" fillId="4" borderId="48" xfId="0" applyFont="1" applyFill="1" applyBorder="1" applyAlignment="1">
      <alignment horizontal="center" vertical="center" wrapText="1"/>
    </xf>
    <xf numFmtId="0" fontId="32" fillId="4" borderId="0" xfId="0" applyFont="1" applyFill="1" applyAlignment="1">
      <alignment horizontal="center" vertical="center" wrapText="1"/>
    </xf>
    <xf numFmtId="0" fontId="7" fillId="4" borderId="1" xfId="0" applyFont="1" applyFill="1" applyBorder="1" applyAlignment="1">
      <alignment horizontal="center" vertical="center" wrapText="1"/>
    </xf>
    <xf numFmtId="0" fontId="37" fillId="11" borderId="0" xfId="0" applyFont="1" applyFill="1" applyAlignment="1">
      <alignment horizontal="center" vertical="center" wrapText="1"/>
    </xf>
    <xf numFmtId="0" fontId="32" fillId="4" borderId="46" xfId="0" applyFont="1" applyFill="1" applyBorder="1" applyAlignment="1">
      <alignment horizontal="center" vertical="center" wrapText="1"/>
    </xf>
    <xf numFmtId="0" fontId="32" fillId="4" borderId="19"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32" fillId="24" borderId="0" xfId="0" applyFont="1" applyFill="1" applyAlignment="1">
      <alignment horizontal="center" vertical="center"/>
    </xf>
    <xf numFmtId="0" fontId="7" fillId="4" borderId="57" xfId="0" applyFont="1" applyFill="1" applyBorder="1" applyAlignment="1">
      <alignment horizontal="center" vertical="center" wrapText="1"/>
    </xf>
    <xf numFmtId="0" fontId="32" fillId="4" borderId="0" xfId="0" applyFont="1" applyFill="1" applyAlignment="1">
      <alignment horizontal="center" vertical="center" wrapText="1"/>
    </xf>
    <xf numFmtId="0" fontId="33" fillId="4" borderId="0" xfId="0" applyFont="1" applyFill="1" applyAlignment="1">
      <alignment horizontal="center" vertical="center" wrapText="1"/>
    </xf>
    <xf numFmtId="0" fontId="32" fillId="4" borderId="50" xfId="0" applyFont="1" applyFill="1" applyBorder="1" applyAlignment="1">
      <alignment horizontal="center" vertical="center"/>
    </xf>
    <xf numFmtId="0" fontId="17" fillId="14" borderId="0" xfId="0" applyFont="1" applyFill="1" applyAlignment="1">
      <alignment horizontal="center" vertical="center"/>
    </xf>
    <xf numFmtId="0" fontId="19" fillId="11" borderId="1" xfId="0" applyFont="1" applyFill="1" applyBorder="1" applyAlignment="1">
      <alignment horizontal="center" vertical="center"/>
    </xf>
    <xf numFmtId="0" fontId="32" fillId="4" borderId="0" xfId="0" applyFont="1" applyFill="1" applyAlignment="1">
      <alignment horizontal="center" vertical="center" wrapText="1"/>
    </xf>
    <xf numFmtId="0" fontId="32" fillId="4" borderId="50" xfId="0" applyFont="1" applyFill="1" applyBorder="1" applyAlignment="1">
      <alignment horizontal="center" vertical="center"/>
    </xf>
    <xf numFmtId="0" fontId="24" fillId="4" borderId="0" xfId="0" applyFont="1" applyFill="1" applyAlignment="1">
      <alignment horizontal="center" vertical="center"/>
    </xf>
    <xf numFmtId="0" fontId="37" fillId="11" borderId="0" xfId="0" applyFont="1" applyFill="1" applyAlignment="1">
      <alignment horizontal="center" vertical="center" wrapText="1"/>
    </xf>
    <xf numFmtId="0" fontId="17" fillId="14" borderId="0" xfId="0" applyFont="1" applyFill="1" applyAlignment="1">
      <alignment horizontal="center" vertical="center"/>
    </xf>
    <xf numFmtId="0" fontId="6" fillId="4" borderId="126" xfId="0" applyFont="1" applyFill="1" applyBorder="1" applyAlignment="1">
      <alignment horizontal="center" vertical="center"/>
    </xf>
    <xf numFmtId="0" fontId="32" fillId="24" borderId="50" xfId="0" applyFont="1" applyFill="1" applyBorder="1" applyAlignment="1">
      <alignment horizontal="center" vertical="center" wrapText="1"/>
    </xf>
    <xf numFmtId="0" fontId="32" fillId="11" borderId="0" xfId="0" applyFont="1" applyFill="1" applyAlignment="1">
      <alignment horizontal="center" vertical="center" wrapText="1"/>
    </xf>
    <xf numFmtId="0" fontId="32" fillId="4" borderId="19" xfId="0" applyFont="1" applyFill="1" applyBorder="1" applyAlignment="1">
      <alignment horizontal="center" vertical="center"/>
    </xf>
    <xf numFmtId="0" fontId="6" fillId="30" borderId="52" xfId="0" applyFont="1" applyFill="1" applyBorder="1" applyAlignment="1">
      <alignment horizontal="center" vertical="center"/>
    </xf>
    <xf numFmtId="0" fontId="51" fillId="25" borderId="0" xfId="2" applyFont="1" applyFill="1" applyAlignment="1">
      <alignment horizontal="left" vertical="center"/>
    </xf>
    <xf numFmtId="0" fontId="48" fillId="25" borderId="0" xfId="0" applyFont="1" applyFill="1" applyAlignment="1">
      <alignment horizontal="left" vertical="center" wrapText="1"/>
    </xf>
    <xf numFmtId="0" fontId="48" fillId="25" borderId="0" xfId="0" applyFont="1" applyFill="1" applyAlignment="1">
      <alignment horizontal="left" vertical="top" wrapText="1"/>
    </xf>
    <xf numFmtId="0" fontId="8" fillId="26" borderId="0" xfId="0" applyFont="1" applyFill="1" applyAlignment="1">
      <alignment horizontal="center" vertical="center"/>
    </xf>
    <xf numFmtId="0" fontId="48" fillId="12" borderId="0" xfId="0" applyFont="1" applyFill="1" applyAlignment="1">
      <alignment horizontal="center" vertical="center"/>
    </xf>
    <xf numFmtId="0" fontId="50" fillId="20" borderId="0" xfId="0" applyFont="1" applyFill="1" applyAlignment="1">
      <alignment horizontal="center" vertical="center"/>
    </xf>
    <xf numFmtId="0" fontId="50" fillId="14" borderId="0" xfId="0" applyFont="1" applyFill="1" applyAlignment="1">
      <alignment horizontal="center" vertical="center"/>
    </xf>
    <xf numFmtId="0" fontId="50" fillId="17" borderId="0" xfId="0" applyFont="1" applyFill="1" applyAlignment="1">
      <alignment horizontal="center" vertical="center"/>
    </xf>
    <xf numFmtId="0" fontId="29" fillId="13" borderId="0" xfId="0" applyFont="1" applyFill="1" applyAlignment="1">
      <alignment horizontal="center" vertical="center" wrapText="1"/>
    </xf>
    <xf numFmtId="0" fontId="5" fillId="4" borderId="0" xfId="0" applyFont="1" applyFill="1" applyAlignment="1">
      <alignment horizontal="center" vertical="center" wrapText="1"/>
    </xf>
    <xf numFmtId="0" fontId="5" fillId="4" borderId="0" xfId="0" applyFont="1" applyFill="1" applyAlignment="1">
      <alignment horizontal="center" vertical="center"/>
    </xf>
    <xf numFmtId="0" fontId="19" fillId="4" borderId="0" xfId="0" applyFont="1" applyFill="1" applyAlignment="1">
      <alignment horizontal="center" vertical="top"/>
    </xf>
    <xf numFmtId="0" fontId="60" fillId="48" borderId="0" xfId="0" applyFont="1" applyFill="1" applyAlignment="1">
      <alignment horizontal="center" vertical="center"/>
    </xf>
    <xf numFmtId="0" fontId="60" fillId="48" borderId="70" xfId="0" applyFont="1" applyFill="1" applyBorder="1" applyAlignment="1">
      <alignment horizontal="center" vertical="center"/>
    </xf>
    <xf numFmtId="0" fontId="19" fillId="38" borderId="0" xfId="0" applyFont="1" applyFill="1" applyAlignment="1">
      <alignment horizontal="left" vertical="top" wrapText="1"/>
    </xf>
    <xf numFmtId="0" fontId="19" fillId="38" borderId="70" xfId="0" applyFont="1" applyFill="1" applyBorder="1" applyAlignment="1">
      <alignment horizontal="left" vertical="top" wrapText="1"/>
    </xf>
    <xf numFmtId="0" fontId="53" fillId="4" borderId="0" xfId="0" applyFont="1" applyFill="1" applyAlignment="1">
      <alignment horizontal="left" vertical="top" wrapText="1"/>
    </xf>
    <xf numFmtId="0" fontId="72" fillId="13" borderId="51" xfId="0" applyFont="1" applyFill="1" applyBorder="1" applyAlignment="1">
      <alignment horizontal="center" vertical="center"/>
    </xf>
    <xf numFmtId="0" fontId="72" fillId="13" borderId="17" xfId="0" applyFont="1" applyFill="1" applyBorder="1" applyAlignment="1">
      <alignment horizontal="center" vertical="center"/>
    </xf>
    <xf numFmtId="0" fontId="72" fillId="13" borderId="6" xfId="0" applyFont="1" applyFill="1" applyBorder="1" applyAlignment="1">
      <alignment horizontal="center" vertical="center"/>
    </xf>
    <xf numFmtId="0" fontId="72" fillId="13" borderId="51" xfId="0" applyFont="1" applyFill="1" applyBorder="1" applyAlignment="1">
      <alignment horizontal="center" vertical="center" wrapText="1"/>
    </xf>
    <xf numFmtId="0" fontId="72" fillId="13" borderId="17" xfId="0" applyFont="1" applyFill="1" applyBorder="1" applyAlignment="1">
      <alignment horizontal="center" vertical="center" wrapText="1"/>
    </xf>
    <xf numFmtId="0" fontId="72" fillId="13" borderId="6" xfId="0" applyFont="1" applyFill="1" applyBorder="1" applyAlignment="1">
      <alignment horizontal="center" vertical="center" wrapText="1"/>
    </xf>
    <xf numFmtId="0" fontId="71" fillId="13" borderId="118" xfId="0" applyFont="1" applyFill="1" applyBorder="1" applyAlignment="1">
      <alignment horizontal="center" vertical="center" wrapText="1"/>
    </xf>
    <xf numFmtId="0" fontId="71" fillId="13" borderId="119" xfId="0" applyFont="1" applyFill="1" applyBorder="1" applyAlignment="1">
      <alignment horizontal="center" vertical="center" wrapText="1"/>
    </xf>
    <xf numFmtId="0" fontId="71" fillId="13" borderId="120" xfId="0" applyFont="1" applyFill="1" applyBorder="1" applyAlignment="1">
      <alignment horizontal="center" vertical="center" wrapText="1"/>
    </xf>
    <xf numFmtId="0" fontId="72" fillId="21" borderId="107" xfId="0" applyFont="1" applyFill="1" applyBorder="1" applyAlignment="1">
      <alignment horizontal="center" vertical="center"/>
    </xf>
    <xf numFmtId="0" fontId="72" fillId="21" borderId="3" xfId="0" applyFont="1" applyFill="1" applyBorder="1" applyAlignment="1">
      <alignment horizontal="center" vertical="center"/>
    </xf>
    <xf numFmtId="0" fontId="72" fillId="21" borderId="2" xfId="0" applyFont="1" applyFill="1" applyBorder="1" applyAlignment="1">
      <alignment horizontal="center" vertical="center"/>
    </xf>
    <xf numFmtId="0" fontId="73" fillId="4" borderId="0" xfId="0" applyFont="1" applyFill="1" applyAlignment="1">
      <alignment horizontal="left" vertical="top"/>
    </xf>
    <xf numFmtId="0" fontId="15" fillId="30" borderId="8" xfId="0" applyFont="1" applyFill="1" applyBorder="1" applyAlignment="1">
      <alignment horizontal="center" vertical="center"/>
    </xf>
    <xf numFmtId="0" fontId="15" fillId="30" borderId="4" xfId="0" applyFont="1" applyFill="1" applyBorder="1" applyAlignment="1">
      <alignment horizontal="center" vertical="center"/>
    </xf>
    <xf numFmtId="0" fontId="15" fillId="30" borderId="9" xfId="0" applyFont="1" applyFill="1" applyBorder="1" applyAlignment="1">
      <alignment horizontal="center" vertical="center"/>
    </xf>
    <xf numFmtId="0" fontId="72" fillId="18" borderId="115" xfId="0" applyFont="1" applyFill="1" applyBorder="1" applyAlignment="1">
      <alignment horizontal="center" vertical="center"/>
    </xf>
    <xf numFmtId="0" fontId="72" fillId="18" borderId="116" xfId="0" applyFont="1" applyFill="1" applyBorder="1" applyAlignment="1">
      <alignment horizontal="center" vertical="center"/>
    </xf>
    <xf numFmtId="0" fontId="72" fillId="18" borderId="117" xfId="0" applyFont="1" applyFill="1" applyBorder="1" applyAlignment="1">
      <alignment horizontal="center" vertical="center"/>
    </xf>
    <xf numFmtId="0" fontId="72" fillId="13" borderId="121" xfId="0" applyFont="1" applyFill="1" applyBorder="1" applyAlignment="1">
      <alignment horizontal="center" vertical="center"/>
    </xf>
    <xf numFmtId="0" fontId="72" fillId="13" borderId="122" xfId="0" applyFont="1" applyFill="1" applyBorder="1" applyAlignment="1">
      <alignment horizontal="center" vertical="center"/>
    </xf>
    <xf numFmtId="0" fontId="72" fillId="13" borderId="123" xfId="0" applyFont="1" applyFill="1" applyBorder="1" applyAlignment="1">
      <alignment horizontal="center" vertical="center"/>
    </xf>
    <xf numFmtId="0" fontId="71" fillId="21" borderId="118" xfId="0" applyFont="1" applyFill="1" applyBorder="1" applyAlignment="1">
      <alignment horizontal="center" vertical="center"/>
    </xf>
    <xf numFmtId="0" fontId="71" fillId="21" borderId="119" xfId="0" applyFont="1" applyFill="1" applyBorder="1" applyAlignment="1">
      <alignment horizontal="center" vertical="center"/>
    </xf>
    <xf numFmtId="0" fontId="71" fillId="21" borderId="120" xfId="0" applyFont="1" applyFill="1" applyBorder="1" applyAlignment="1">
      <alignment horizontal="center" vertical="center"/>
    </xf>
    <xf numFmtId="0" fontId="72" fillId="18" borderId="52" xfId="0" applyFont="1" applyFill="1" applyBorder="1" applyAlignment="1">
      <alignment horizontal="center" vertical="center"/>
    </xf>
    <xf numFmtId="0" fontId="72" fillId="18" borderId="19" xfId="0" applyFont="1" applyFill="1" applyBorder="1" applyAlignment="1">
      <alignment horizontal="center" vertical="center"/>
    </xf>
    <xf numFmtId="0" fontId="72" fillId="18" borderId="45" xfId="0" applyFont="1" applyFill="1" applyBorder="1" applyAlignment="1">
      <alignment horizontal="center" vertical="center"/>
    </xf>
    <xf numFmtId="0" fontId="71" fillId="18" borderId="118" xfId="0" applyFont="1" applyFill="1" applyBorder="1" applyAlignment="1">
      <alignment horizontal="center" vertical="center"/>
    </xf>
    <xf numFmtId="0" fontId="71" fillId="18" borderId="119" xfId="0" applyFont="1" applyFill="1" applyBorder="1" applyAlignment="1">
      <alignment horizontal="center" vertical="center"/>
    </xf>
    <xf numFmtId="0" fontId="71" fillId="18" borderId="120" xfId="0" applyFont="1" applyFill="1" applyBorder="1" applyAlignment="1">
      <alignment horizontal="center" vertical="center"/>
    </xf>
    <xf numFmtId="0" fontId="72" fillId="15" borderId="52" xfId="0" applyFont="1" applyFill="1" applyBorder="1" applyAlignment="1">
      <alignment horizontal="center" vertical="center"/>
    </xf>
    <xf numFmtId="0" fontId="72" fillId="15" borderId="19" xfId="0" applyFont="1" applyFill="1" applyBorder="1" applyAlignment="1">
      <alignment horizontal="center" vertical="center"/>
    </xf>
    <xf numFmtId="0" fontId="72" fillId="15" borderId="45" xfId="0" applyFont="1" applyFill="1" applyBorder="1" applyAlignment="1">
      <alignment horizontal="center" vertical="center"/>
    </xf>
    <xf numFmtId="0" fontId="72" fillId="15" borderId="107" xfId="0" applyFont="1" applyFill="1" applyBorder="1" applyAlignment="1">
      <alignment horizontal="center" vertical="center"/>
    </xf>
    <xf numFmtId="0" fontId="72" fillId="15" borderId="3" xfId="0" applyFont="1" applyFill="1" applyBorder="1" applyAlignment="1">
      <alignment horizontal="center" vertical="center"/>
    </xf>
    <xf numFmtId="0" fontId="72" fillId="15" borderId="2" xfId="0" applyFont="1" applyFill="1" applyBorder="1" applyAlignment="1">
      <alignment horizontal="center" vertical="center"/>
    </xf>
    <xf numFmtId="0" fontId="71" fillId="15" borderId="51" xfId="0" applyFont="1" applyFill="1" applyBorder="1" applyAlignment="1">
      <alignment horizontal="center" vertical="center"/>
    </xf>
    <xf numFmtId="0" fontId="71" fillId="15" borderId="17" xfId="0" applyFont="1" applyFill="1" applyBorder="1" applyAlignment="1">
      <alignment horizontal="center" vertical="center"/>
    </xf>
    <xf numFmtId="0" fontId="71" fillId="15" borderId="6" xfId="0" applyFont="1" applyFill="1" applyBorder="1" applyAlignment="1">
      <alignment horizontal="center" vertical="center"/>
    </xf>
    <xf numFmtId="0" fontId="72" fillId="21" borderId="115" xfId="0" applyFont="1" applyFill="1" applyBorder="1" applyAlignment="1">
      <alignment horizontal="center" vertical="center"/>
    </xf>
    <xf numFmtId="0" fontId="72" fillId="21" borderId="116" xfId="0" applyFont="1" applyFill="1" applyBorder="1" applyAlignment="1">
      <alignment horizontal="center" vertical="center"/>
    </xf>
    <xf numFmtId="0" fontId="72" fillId="21" borderId="117" xfId="0" applyFont="1" applyFill="1" applyBorder="1" applyAlignment="1">
      <alignment horizontal="center" vertical="center"/>
    </xf>
    <xf numFmtId="0" fontId="6" fillId="4" borderId="30" xfId="0" applyFont="1" applyFill="1" applyBorder="1" applyAlignment="1">
      <alignment horizontal="left" vertical="top" wrapText="1"/>
    </xf>
    <xf numFmtId="0" fontId="6" fillId="4" borderId="22" xfId="0" applyFont="1" applyFill="1" applyBorder="1" applyAlignment="1">
      <alignment horizontal="left" vertical="center" wrapText="1"/>
    </xf>
    <xf numFmtId="0" fontId="6" fillId="4" borderId="27" xfId="0" applyFont="1" applyFill="1" applyBorder="1" applyAlignment="1">
      <alignment horizontal="left" vertical="center" wrapText="1"/>
    </xf>
    <xf numFmtId="0" fontId="6" fillId="4" borderId="0" xfId="0" applyFont="1" applyFill="1" applyAlignment="1">
      <alignment horizontal="left" vertical="center" wrapText="1"/>
    </xf>
    <xf numFmtId="0" fontId="5" fillId="22" borderId="18" xfId="0" applyFont="1" applyFill="1" applyBorder="1" applyAlignment="1">
      <alignment vertical="center" wrapText="1"/>
    </xf>
    <xf numFmtId="0" fontId="5" fillId="22" borderId="19" xfId="0" applyFont="1" applyFill="1" applyBorder="1" applyAlignment="1">
      <alignment vertical="center" wrapText="1"/>
    </xf>
    <xf numFmtId="0" fontId="5" fillId="22" borderId="22" xfId="0" applyFont="1" applyFill="1" applyBorder="1" applyAlignment="1">
      <alignment vertical="center" wrapText="1"/>
    </xf>
    <xf numFmtId="0" fontId="5" fillId="22" borderId="0" xfId="0" applyFont="1" applyFill="1" applyAlignment="1">
      <alignment vertical="center" wrapText="1"/>
    </xf>
    <xf numFmtId="0" fontId="40" fillId="43" borderId="0" xfId="0" applyFont="1" applyFill="1" applyAlignment="1">
      <alignment horizontal="left" vertical="top" wrapText="1"/>
    </xf>
    <xf numFmtId="0" fontId="40" fillId="43" borderId="46" xfId="0" applyFont="1" applyFill="1" applyBorder="1" applyAlignment="1">
      <alignment horizontal="left" vertical="top" wrapText="1"/>
    </xf>
    <xf numFmtId="0" fontId="40" fillId="43" borderId="17" xfId="0" applyFont="1" applyFill="1" applyBorder="1" applyAlignment="1">
      <alignment horizontal="left" vertical="top" wrapText="1"/>
    </xf>
    <xf numFmtId="0" fontId="40" fillId="43" borderId="6" xfId="0" applyFont="1" applyFill="1" applyBorder="1" applyAlignment="1">
      <alignment horizontal="left" vertical="top" wrapText="1"/>
    </xf>
    <xf numFmtId="0" fontId="33" fillId="4" borderId="19" xfId="0" applyFont="1" applyFill="1" applyBorder="1" applyAlignment="1">
      <alignment horizontal="center" vertical="center" wrapText="1"/>
    </xf>
    <xf numFmtId="0" fontId="33" fillId="4" borderId="45" xfId="0" applyFont="1" applyFill="1" applyBorder="1" applyAlignment="1">
      <alignment horizontal="center" vertical="center" wrapText="1"/>
    </xf>
    <xf numFmtId="0" fontId="6" fillId="4" borderId="0" xfId="0" applyFont="1" applyFill="1" applyAlignment="1">
      <alignment horizontal="center" vertical="center"/>
    </xf>
    <xf numFmtId="0" fontId="21" fillId="4" borderId="22" xfId="0" applyFont="1" applyFill="1" applyBorder="1" applyAlignment="1">
      <alignment horizontal="left" vertical="center"/>
    </xf>
    <xf numFmtId="0" fontId="21" fillId="4" borderId="0" xfId="0" applyFont="1" applyFill="1" applyBorder="1" applyAlignment="1">
      <alignment horizontal="left" vertical="center"/>
    </xf>
    <xf numFmtId="0" fontId="21" fillId="4" borderId="27" xfId="0" applyFont="1" applyFill="1" applyBorder="1" applyAlignment="1">
      <alignment horizontal="left" vertical="center"/>
    </xf>
    <xf numFmtId="0" fontId="5" fillId="16" borderId="18" xfId="0" applyFont="1" applyFill="1" applyBorder="1" applyAlignment="1">
      <alignment horizontal="left" vertical="top" wrapText="1"/>
    </xf>
    <xf numFmtId="0" fontId="5" fillId="16" borderId="19" xfId="0" applyFont="1" applyFill="1" applyBorder="1" applyAlignment="1">
      <alignment horizontal="left" vertical="top" wrapText="1"/>
    </xf>
    <xf numFmtId="0" fontId="5" fillId="16" borderId="22" xfId="0" applyFont="1" applyFill="1" applyBorder="1" applyAlignment="1">
      <alignment horizontal="left" vertical="top" wrapText="1"/>
    </xf>
    <xf numFmtId="0" fontId="5" fillId="16" borderId="0" xfId="0" applyFont="1" applyFill="1" applyAlignment="1">
      <alignment horizontal="left" vertical="top" wrapText="1"/>
    </xf>
    <xf numFmtId="0" fontId="21" fillId="52" borderId="0" xfId="0" applyFont="1" applyFill="1" applyBorder="1" applyAlignment="1">
      <alignment horizontal="left" vertical="center" wrapText="1"/>
    </xf>
    <xf numFmtId="0" fontId="21" fillId="52" borderId="27" xfId="0" applyFont="1" applyFill="1" applyBorder="1" applyAlignment="1">
      <alignment horizontal="left" vertical="center" wrapText="1"/>
    </xf>
    <xf numFmtId="0" fontId="6" fillId="4" borderId="22" xfId="0" applyFont="1" applyFill="1" applyBorder="1" applyAlignment="1">
      <alignment horizontal="left" vertical="top" wrapText="1"/>
    </xf>
    <xf numFmtId="0" fontId="6" fillId="4" borderId="0"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17" xfId="0" applyFont="1" applyFill="1" applyBorder="1" applyAlignment="1">
      <alignment horizontal="left" vertical="top" wrapText="1"/>
    </xf>
    <xf numFmtId="0" fontId="6" fillId="0" borderId="1" xfId="0" applyFont="1" applyBorder="1" applyAlignment="1">
      <alignment horizontal="center" vertical="center" wrapText="1"/>
    </xf>
    <xf numFmtId="0" fontId="17" fillId="14" borderId="0" xfId="0" applyFont="1" applyFill="1" applyAlignment="1">
      <alignment horizontal="center" vertical="center"/>
    </xf>
    <xf numFmtId="0" fontId="6" fillId="11" borderId="54" xfId="0" applyFont="1" applyFill="1" applyBorder="1" applyAlignment="1">
      <alignment horizontal="center" vertical="center"/>
    </xf>
    <xf numFmtId="0" fontId="6" fillId="11" borderId="1" xfId="0" applyFont="1" applyFill="1" applyBorder="1" applyAlignment="1">
      <alignment horizontal="center" vertical="center"/>
    </xf>
    <xf numFmtId="0" fontId="6" fillId="24" borderId="0" xfId="0" applyFont="1" applyFill="1" applyAlignment="1">
      <alignment horizontal="left" vertical="top" wrapText="1"/>
    </xf>
    <xf numFmtId="0" fontId="6" fillId="24" borderId="27" xfId="0" applyFont="1" applyFill="1" applyBorder="1" applyAlignment="1">
      <alignment horizontal="left" vertical="top" wrapText="1"/>
    </xf>
    <xf numFmtId="0" fontId="7" fillId="4" borderId="24"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21" fillId="29" borderId="0" xfId="0" applyFont="1" applyFill="1" applyAlignment="1">
      <alignment horizontal="left" vertical="center" wrapText="1"/>
    </xf>
    <xf numFmtId="0" fontId="32" fillId="4" borderId="0" xfId="0" applyFont="1" applyFill="1" applyAlignment="1">
      <alignment horizontal="center" vertical="center" wrapText="1"/>
    </xf>
    <xf numFmtId="0" fontId="19" fillId="47" borderId="50" xfId="0" applyFont="1" applyFill="1" applyBorder="1" applyAlignment="1">
      <alignment horizontal="left" vertical="top" wrapText="1"/>
    </xf>
    <xf numFmtId="0" fontId="19" fillId="47" borderId="0" xfId="0" applyFont="1" applyFill="1" applyAlignment="1">
      <alignment horizontal="left" vertical="top" wrapText="1"/>
    </xf>
    <xf numFmtId="0" fontId="19" fillId="47" borderId="27" xfId="0" applyFont="1" applyFill="1" applyBorder="1" applyAlignment="1">
      <alignment horizontal="left" vertical="top" wrapText="1"/>
    </xf>
    <xf numFmtId="0" fontId="19" fillId="47" borderId="51" xfId="0" applyFont="1" applyFill="1" applyBorder="1" applyAlignment="1">
      <alignment horizontal="left" vertical="top" wrapText="1"/>
    </xf>
    <xf numFmtId="0" fontId="19" fillId="47" borderId="17" xfId="0" applyFont="1" applyFill="1" applyBorder="1" applyAlignment="1">
      <alignment horizontal="left" vertical="top" wrapText="1"/>
    </xf>
    <xf numFmtId="0" fontId="19" fillId="47" borderId="25" xfId="0" applyFont="1" applyFill="1" applyBorder="1" applyAlignment="1">
      <alignment horizontal="left" vertical="top" wrapText="1"/>
    </xf>
    <xf numFmtId="0" fontId="13" fillId="51" borderId="42" xfId="0" applyFont="1" applyFill="1" applyBorder="1" applyAlignment="1">
      <alignment horizontal="left" vertical="top" wrapText="1"/>
    </xf>
    <xf numFmtId="0" fontId="13" fillId="51" borderId="0" xfId="0" applyFont="1" applyFill="1" applyAlignment="1">
      <alignment horizontal="left" vertical="top" wrapText="1"/>
    </xf>
    <xf numFmtId="0" fontId="13" fillId="51" borderId="46" xfId="0" applyFont="1" applyFill="1" applyBorder="1" applyAlignment="1">
      <alignment horizontal="left" vertical="top" wrapText="1"/>
    </xf>
    <xf numFmtId="0" fontId="7" fillId="4" borderId="23" xfId="0" applyFont="1" applyFill="1" applyBorder="1" applyAlignment="1">
      <alignment horizontal="center" vertical="center" wrapText="1"/>
    </xf>
    <xf numFmtId="0" fontId="21" fillId="28" borderId="0" xfId="0" applyFont="1" applyFill="1" applyAlignment="1">
      <alignment horizontal="left" vertical="center" wrapText="1"/>
    </xf>
    <xf numFmtId="0" fontId="21" fillId="28" borderId="27" xfId="0" applyFont="1" applyFill="1" applyBorder="1" applyAlignment="1">
      <alignment horizontal="left" vertical="center" wrapText="1"/>
    </xf>
    <xf numFmtId="0" fontId="6" fillId="34" borderId="0" xfId="0" applyFont="1" applyFill="1" applyAlignment="1">
      <alignment horizontal="left" vertical="top" wrapText="1"/>
    </xf>
    <xf numFmtId="0" fontId="6" fillId="34" borderId="27" xfId="0" applyFont="1" applyFill="1" applyBorder="1" applyAlignment="1">
      <alignment horizontal="left" vertical="top" wrapText="1"/>
    </xf>
    <xf numFmtId="0" fontId="32" fillId="4" borderId="19" xfId="0" applyFont="1" applyFill="1" applyBorder="1" applyAlignment="1">
      <alignment horizontal="center" vertical="center" wrapText="1"/>
    </xf>
    <xf numFmtId="0" fontId="19" fillId="43" borderId="0" xfId="0" applyFont="1" applyFill="1" applyAlignment="1">
      <alignment horizontal="left" vertical="top" wrapText="1"/>
    </xf>
    <xf numFmtId="0" fontId="19" fillId="43" borderId="46" xfId="0" applyFont="1" applyFill="1" applyBorder="1" applyAlignment="1">
      <alignment horizontal="left" vertical="top" wrapText="1"/>
    </xf>
    <xf numFmtId="0" fontId="19" fillId="43" borderId="17" xfId="0" applyFont="1" applyFill="1" applyBorder="1" applyAlignment="1">
      <alignment horizontal="left" vertical="top" wrapText="1"/>
    </xf>
    <xf numFmtId="0" fontId="19" fillId="43" borderId="6" xfId="0" applyFont="1" applyFill="1" applyBorder="1" applyAlignment="1">
      <alignment horizontal="left" vertical="top" wrapText="1"/>
    </xf>
    <xf numFmtId="0" fontId="6" fillId="4" borderId="0" xfId="0" applyFont="1" applyFill="1" applyAlignment="1">
      <alignment horizontal="left" vertical="top" wrapText="1"/>
    </xf>
    <xf numFmtId="0" fontId="5" fillId="22" borderId="18" xfId="0" applyFont="1" applyFill="1" applyBorder="1" applyAlignment="1">
      <alignment horizontal="left" vertical="center" wrapText="1"/>
    </xf>
    <xf numFmtId="0" fontId="5" fillId="22" borderId="26" xfId="0" applyFont="1" applyFill="1" applyBorder="1" applyAlignment="1">
      <alignment horizontal="left" vertical="center" wrapText="1"/>
    </xf>
    <xf numFmtId="0" fontId="32" fillId="24" borderId="0" xfId="0" applyFont="1" applyFill="1" applyAlignment="1">
      <alignment horizontal="center" vertical="center" wrapText="1"/>
    </xf>
    <xf numFmtId="0" fontId="3" fillId="21" borderId="23" xfId="0" applyFont="1" applyFill="1" applyBorder="1" applyAlignment="1">
      <alignment horizontal="center" vertical="center"/>
    </xf>
    <xf numFmtId="0" fontId="3" fillId="21" borderId="3" xfId="0" applyFont="1" applyFill="1" applyBorder="1" applyAlignment="1">
      <alignment horizontal="center" vertical="center"/>
    </xf>
    <xf numFmtId="0" fontId="3" fillId="21" borderId="19" xfId="0" applyFont="1" applyFill="1" applyBorder="1" applyAlignment="1">
      <alignment horizontal="center" vertical="center"/>
    </xf>
    <xf numFmtId="0" fontId="3" fillId="21" borderId="24" xfId="0" applyFont="1" applyFill="1" applyBorder="1" applyAlignment="1">
      <alignment horizontal="center" vertical="center"/>
    </xf>
    <xf numFmtId="0" fontId="24" fillId="4" borderId="0" xfId="0" applyFont="1" applyFill="1" applyAlignment="1">
      <alignment horizontal="center" vertical="center"/>
    </xf>
    <xf numFmtId="0" fontId="24" fillId="4" borderId="46" xfId="0" applyFont="1" applyFill="1" applyBorder="1" applyAlignment="1">
      <alignment horizontal="center" vertical="center"/>
    </xf>
    <xf numFmtId="0" fontId="44" fillId="4" borderId="50" xfId="0" applyFont="1" applyFill="1" applyBorder="1" applyAlignment="1">
      <alignment horizontal="center" vertical="center" wrapText="1"/>
    </xf>
    <xf numFmtId="0" fontId="44" fillId="4" borderId="0" xfId="0" applyFont="1" applyFill="1" applyAlignment="1">
      <alignment horizontal="center" vertical="center" wrapText="1"/>
    </xf>
    <xf numFmtId="0" fontId="0" fillId="47" borderId="0" xfId="0" applyFill="1" applyAlignment="1">
      <alignment horizontal="left" vertical="top" wrapText="1"/>
    </xf>
    <xf numFmtId="0" fontId="0" fillId="47" borderId="27" xfId="0" applyFill="1" applyBorder="1" applyAlignment="1">
      <alignment horizontal="left" vertical="top" wrapText="1"/>
    </xf>
    <xf numFmtId="0" fontId="33" fillId="4" borderId="0" xfId="0" applyFont="1" applyFill="1" applyAlignment="1">
      <alignment horizontal="center" vertical="center" wrapText="1"/>
    </xf>
    <xf numFmtId="0" fontId="33" fillId="4" borderId="46" xfId="0" applyFont="1" applyFill="1" applyBorder="1" applyAlignment="1">
      <alignment horizontal="center" vertical="center" wrapText="1"/>
    </xf>
    <xf numFmtId="0" fontId="5" fillId="16" borderId="18" xfId="0" applyFont="1" applyFill="1" applyBorder="1" applyAlignment="1">
      <alignment horizontal="left" vertical="center"/>
    </xf>
    <xf numFmtId="0" fontId="5" fillId="16" borderId="19" xfId="0" applyFont="1" applyFill="1" applyBorder="1" applyAlignment="1">
      <alignment horizontal="left" vertical="center"/>
    </xf>
    <xf numFmtId="0" fontId="6" fillId="4" borderId="21" xfId="0" applyFont="1" applyFill="1" applyBorder="1" applyAlignment="1">
      <alignment horizontal="left" vertical="center" wrapText="1"/>
    </xf>
    <xf numFmtId="0" fontId="6" fillId="4" borderId="17" xfId="0" applyFont="1" applyFill="1" applyBorder="1" applyAlignment="1">
      <alignment horizontal="left" vertical="center" wrapText="1"/>
    </xf>
    <xf numFmtId="0" fontId="19" fillId="22" borderId="22" xfId="0" applyFont="1" applyFill="1" applyBorder="1" applyAlignment="1">
      <alignment horizontal="left" vertical="center" wrapText="1"/>
    </xf>
    <xf numFmtId="0" fontId="19" fillId="22" borderId="0" xfId="0" applyFont="1" applyFill="1" applyAlignment="1">
      <alignment horizontal="left" vertical="center" wrapText="1"/>
    </xf>
    <xf numFmtId="0" fontId="5" fillId="41" borderId="23" xfId="0" applyFont="1" applyFill="1" applyBorder="1" applyAlignment="1">
      <alignment horizontal="center" vertical="center" wrapText="1"/>
    </xf>
    <xf numFmtId="0" fontId="5" fillId="41" borderId="3" xfId="0" applyFont="1" applyFill="1" applyBorder="1" applyAlignment="1">
      <alignment horizontal="center" vertical="center" wrapText="1"/>
    </xf>
    <xf numFmtId="0" fontId="5" fillId="41" borderId="19" xfId="0" applyFont="1" applyFill="1" applyBorder="1" applyAlignment="1">
      <alignment horizontal="center" vertical="center" wrapText="1"/>
    </xf>
    <xf numFmtId="0" fontId="5" fillId="41" borderId="24" xfId="0" applyFont="1" applyFill="1" applyBorder="1" applyAlignment="1">
      <alignment horizontal="center" vertical="center" wrapText="1"/>
    </xf>
    <xf numFmtId="0" fontId="32" fillId="4" borderId="0" xfId="0" applyFont="1" applyFill="1" applyAlignment="1">
      <alignment horizontal="center" vertical="center"/>
    </xf>
    <xf numFmtId="0" fontId="5" fillId="22" borderId="19" xfId="0" applyFont="1" applyFill="1" applyBorder="1" applyAlignment="1">
      <alignment horizontal="left" vertical="center" wrapText="1"/>
    </xf>
    <xf numFmtId="0" fontId="5" fillId="40" borderId="22" xfId="0" applyFont="1" applyFill="1" applyBorder="1" applyAlignment="1">
      <alignment horizontal="left" vertical="center" wrapText="1"/>
    </xf>
    <xf numFmtId="0" fontId="5" fillId="40" borderId="0" xfId="0" applyFont="1" applyFill="1" applyAlignment="1">
      <alignment horizontal="left" vertical="center" wrapText="1"/>
    </xf>
    <xf numFmtId="0" fontId="21" fillId="11" borderId="22" xfId="0" applyFont="1" applyFill="1" applyBorder="1" applyAlignment="1">
      <alignment horizontal="left" vertical="center" wrapText="1"/>
    </xf>
    <xf numFmtId="0" fontId="21" fillId="11" borderId="0" xfId="0" applyFont="1" applyFill="1" applyAlignment="1">
      <alignment horizontal="left" vertical="center" wrapText="1"/>
    </xf>
    <xf numFmtId="0" fontId="21" fillId="11" borderId="27" xfId="0" applyFont="1" applyFill="1" applyBorder="1" applyAlignment="1">
      <alignment horizontal="left" vertical="center" wrapText="1"/>
    </xf>
    <xf numFmtId="0" fontId="6" fillId="40" borderId="22" xfId="0" applyFont="1" applyFill="1" applyBorder="1" applyAlignment="1">
      <alignment horizontal="left" vertical="center" wrapText="1"/>
    </xf>
    <xf numFmtId="0" fontId="6" fillId="40" borderId="0" xfId="0" applyFont="1" applyFill="1" applyAlignment="1">
      <alignment horizontal="left" vertical="center" wrapText="1"/>
    </xf>
    <xf numFmtId="0" fontId="6" fillId="4" borderId="22" xfId="0" applyFont="1" applyFill="1" applyBorder="1" applyAlignment="1">
      <alignment horizontal="left" wrapText="1"/>
    </xf>
    <xf numFmtId="0" fontId="6" fillId="4" borderId="0" xfId="0" applyFont="1" applyFill="1" applyAlignment="1">
      <alignment horizontal="left" wrapText="1"/>
    </xf>
    <xf numFmtId="0" fontId="37" fillId="11" borderId="0" xfId="0" applyFont="1" applyFill="1" applyAlignment="1">
      <alignment horizontal="center" vertical="center" wrapText="1"/>
    </xf>
    <xf numFmtId="0" fontId="59" fillId="39" borderId="18" xfId="0" applyFont="1" applyFill="1" applyBorder="1" applyAlignment="1">
      <alignment horizontal="center" vertical="center"/>
    </xf>
    <xf numFmtId="0" fontId="59" fillId="39" borderId="19" xfId="0" applyFont="1" applyFill="1" applyBorder="1" applyAlignment="1">
      <alignment horizontal="center" vertical="center"/>
    </xf>
    <xf numFmtId="0" fontId="59" fillId="39" borderId="26" xfId="0" applyFont="1" applyFill="1" applyBorder="1" applyAlignment="1">
      <alignment horizontal="center" vertical="center"/>
    </xf>
    <xf numFmtId="0" fontId="32" fillId="4" borderId="50" xfId="0" applyFont="1" applyFill="1" applyBorder="1" applyAlignment="1">
      <alignment horizontal="center" vertical="center"/>
    </xf>
    <xf numFmtId="0" fontId="6" fillId="40" borderId="22" xfId="0" applyFont="1" applyFill="1" applyBorder="1" applyAlignment="1">
      <alignment horizontal="left" vertical="top" wrapText="1"/>
    </xf>
    <xf numFmtId="0" fontId="6" fillId="40" borderId="0" xfId="0" applyFont="1" applyFill="1" applyBorder="1" applyAlignment="1">
      <alignment horizontal="left" vertical="top" wrapText="1"/>
    </xf>
    <xf numFmtId="0" fontId="5" fillId="40" borderId="18" xfId="0" applyFont="1" applyFill="1" applyBorder="1" applyAlignment="1">
      <alignment horizontal="left" vertical="center" wrapText="1"/>
    </xf>
    <xf numFmtId="0" fontId="5" fillId="40" borderId="19" xfId="0" applyFont="1" applyFill="1" applyBorder="1" applyAlignment="1">
      <alignment horizontal="left" vertical="center" wrapText="1"/>
    </xf>
    <xf numFmtId="0" fontId="5" fillId="40" borderId="57" xfId="0" applyFont="1" applyFill="1" applyBorder="1" applyAlignment="1">
      <alignment horizontal="left" vertical="center" wrapText="1"/>
    </xf>
    <xf numFmtId="0" fontId="5" fillId="40" borderId="26" xfId="0" applyFont="1" applyFill="1" applyBorder="1" applyAlignment="1">
      <alignment horizontal="left" vertical="center" wrapText="1"/>
    </xf>
    <xf numFmtId="0" fontId="19" fillId="47" borderId="52" xfId="0" applyFont="1" applyFill="1" applyBorder="1" applyAlignment="1">
      <alignment horizontal="left" vertical="top" wrapText="1"/>
    </xf>
    <xf numFmtId="0" fontId="19" fillId="47" borderId="19" xfId="0" applyFont="1" applyFill="1" applyBorder="1" applyAlignment="1">
      <alignment horizontal="left" vertical="top" wrapText="1"/>
    </xf>
    <xf numFmtId="0" fontId="19" fillId="47" borderId="26" xfId="0" applyFont="1" applyFill="1" applyBorder="1" applyAlignment="1">
      <alignment horizontal="left" vertical="top" wrapText="1"/>
    </xf>
    <xf numFmtId="0" fontId="21" fillId="4" borderId="18" xfId="0" applyFont="1" applyFill="1" applyBorder="1" applyAlignment="1">
      <alignment horizontal="left" vertical="center" wrapText="1"/>
    </xf>
    <xf numFmtId="0" fontId="21" fillId="4" borderId="19" xfId="0" applyFont="1" applyFill="1" applyBorder="1" applyAlignment="1">
      <alignment horizontal="left" vertical="center" wrapText="1"/>
    </xf>
    <xf numFmtId="0" fontId="21" fillId="4" borderId="26" xfId="0" applyFont="1" applyFill="1" applyBorder="1" applyAlignment="1">
      <alignment horizontal="left" vertical="center" wrapText="1"/>
    </xf>
    <xf numFmtId="0" fontId="7" fillId="9" borderId="107" xfId="0" applyFont="1" applyFill="1" applyBorder="1" applyAlignment="1">
      <alignment horizontal="center" vertical="center"/>
    </xf>
    <xf numFmtId="0" fontId="7" fillId="9" borderId="24" xfId="0" applyFont="1" applyFill="1" applyBorder="1" applyAlignment="1">
      <alignment horizontal="center" vertical="center"/>
    </xf>
    <xf numFmtId="0" fontId="21" fillId="36" borderId="0" xfId="0" applyFont="1" applyFill="1" applyAlignment="1">
      <alignment horizontal="left" vertical="center" wrapText="1" indent="1"/>
    </xf>
    <xf numFmtId="0" fontId="7" fillId="4" borderId="3" xfId="0" applyFont="1" applyFill="1" applyBorder="1" applyAlignment="1">
      <alignment horizontal="center" vertical="center" wrapText="1"/>
    </xf>
    <xf numFmtId="0" fontId="19" fillId="47" borderId="0" xfId="0" applyFont="1" applyFill="1" applyBorder="1" applyAlignment="1">
      <alignment horizontal="left" vertical="top" wrapText="1"/>
    </xf>
    <xf numFmtId="0" fontId="21" fillId="27" borderId="18" xfId="0" applyFont="1" applyFill="1" applyBorder="1" applyAlignment="1">
      <alignment horizontal="left" vertical="center" wrapText="1"/>
    </xf>
    <xf numFmtId="0" fontId="21" fillId="27" borderId="19" xfId="0" applyFont="1" applyFill="1" applyBorder="1" applyAlignment="1">
      <alignment horizontal="left" vertical="center" wrapText="1"/>
    </xf>
    <xf numFmtId="0" fontId="21" fillId="27" borderId="26" xfId="0" applyFont="1" applyFill="1" applyBorder="1" applyAlignment="1">
      <alignment horizontal="left" vertical="center" wrapText="1"/>
    </xf>
    <xf numFmtId="0" fontId="17" fillId="20" borderId="0" xfId="0" applyFont="1" applyFill="1" applyAlignment="1">
      <alignment horizontal="center" vertical="center"/>
    </xf>
    <xf numFmtId="0" fontId="36" fillId="4" borderId="22" xfId="0" applyFont="1" applyFill="1" applyBorder="1" applyAlignment="1">
      <alignment horizontal="left" vertical="center" wrapText="1"/>
    </xf>
    <xf numFmtId="0" fontId="59" fillId="39" borderId="21" xfId="0" applyFont="1" applyFill="1" applyBorder="1" applyAlignment="1">
      <alignment horizontal="center" vertical="center"/>
    </xf>
    <xf numFmtId="0" fontId="59" fillId="39" borderId="17" xfId="0" applyFont="1" applyFill="1" applyBorder="1" applyAlignment="1">
      <alignment horizontal="center" vertical="center"/>
    </xf>
    <xf numFmtId="0" fontId="59" fillId="39" borderId="25" xfId="0" applyFont="1" applyFill="1" applyBorder="1" applyAlignment="1">
      <alignment horizontal="center" vertical="center"/>
    </xf>
    <xf numFmtId="0" fontId="21" fillId="27" borderId="0" xfId="0" applyFont="1" applyFill="1" applyAlignment="1">
      <alignment horizontal="left" vertical="top" wrapText="1"/>
    </xf>
    <xf numFmtId="0" fontId="21" fillId="27" borderId="27" xfId="0" applyFont="1" applyFill="1" applyBorder="1" applyAlignment="1">
      <alignment horizontal="left" vertical="top" wrapText="1"/>
    </xf>
    <xf numFmtId="0" fontId="40" fillId="50" borderId="0" xfId="0" applyFont="1" applyFill="1" applyBorder="1" applyAlignment="1">
      <alignment horizontal="left" vertical="top" wrapText="1"/>
    </xf>
    <xf numFmtId="0" fontId="40" fillId="50" borderId="46" xfId="0" applyFont="1" applyFill="1" applyBorder="1" applyAlignment="1">
      <alignment horizontal="left" vertical="top" wrapText="1"/>
    </xf>
    <xf numFmtId="0" fontId="40" fillId="50" borderId="17" xfId="0" applyFont="1" applyFill="1" applyBorder="1" applyAlignment="1">
      <alignment horizontal="left" vertical="top" wrapText="1"/>
    </xf>
    <xf numFmtId="0" fontId="40" fillId="50" borderId="6" xfId="0" applyFont="1" applyFill="1" applyBorder="1" applyAlignment="1">
      <alignment horizontal="left" vertical="top" wrapText="1"/>
    </xf>
    <xf numFmtId="0" fontId="5" fillId="22" borderId="22" xfId="0" applyFont="1" applyFill="1" applyBorder="1" applyAlignment="1">
      <alignment horizontal="left" vertical="center" wrapText="1"/>
    </xf>
    <xf numFmtId="0" fontId="5" fillId="22" borderId="0" xfId="0" applyFont="1" applyFill="1" applyAlignment="1">
      <alignment horizontal="left" vertical="center" wrapText="1"/>
    </xf>
    <xf numFmtId="0" fontId="3" fillId="21" borderId="18" xfId="0" applyFont="1" applyFill="1" applyBorder="1" applyAlignment="1">
      <alignment horizontal="center" vertical="center"/>
    </xf>
    <xf numFmtId="0" fontId="3" fillId="21" borderId="26" xfId="0" applyFont="1" applyFill="1" applyBorder="1" applyAlignment="1">
      <alignment horizontal="center" vertical="center"/>
    </xf>
    <xf numFmtId="0" fontId="3" fillId="21" borderId="22" xfId="0" applyFont="1" applyFill="1" applyBorder="1" applyAlignment="1">
      <alignment horizontal="center" vertical="center"/>
    </xf>
    <xf numFmtId="0" fontId="3" fillId="21" borderId="0" xfId="0" applyFont="1" applyFill="1" applyAlignment="1">
      <alignment horizontal="center" vertical="center"/>
    </xf>
    <xf numFmtId="0" fontId="3" fillId="21" borderId="27" xfId="0" applyFont="1" applyFill="1" applyBorder="1" applyAlignment="1">
      <alignment horizontal="center" vertical="center"/>
    </xf>
    <xf numFmtId="0" fontId="69" fillId="11" borderId="96" xfId="0" applyFont="1" applyFill="1" applyBorder="1" applyAlignment="1">
      <alignment horizontal="left" vertical="center" wrapText="1"/>
    </xf>
    <xf numFmtId="0" fontId="69" fillId="11" borderId="19" xfId="0" applyFont="1" applyFill="1" applyBorder="1" applyAlignment="1">
      <alignment horizontal="left" vertical="center" wrapText="1"/>
    </xf>
    <xf numFmtId="0" fontId="69" fillId="11" borderId="26" xfId="0" applyFont="1" applyFill="1" applyBorder="1" applyAlignment="1">
      <alignment horizontal="left" vertical="center" wrapText="1"/>
    </xf>
    <xf numFmtId="0" fontId="44" fillId="4" borderId="52" xfId="0" applyFont="1" applyFill="1" applyBorder="1" applyAlignment="1">
      <alignment horizontal="center" vertical="center" wrapText="1"/>
    </xf>
    <xf numFmtId="0" fontId="44" fillId="4" borderId="19" xfId="0" applyFont="1" applyFill="1" applyBorder="1" applyAlignment="1">
      <alignment horizontal="center" vertical="center" wrapText="1"/>
    </xf>
    <xf numFmtId="0" fontId="21" fillId="11" borderId="19" xfId="0" applyFont="1" applyFill="1" applyBorder="1" applyAlignment="1">
      <alignment horizontal="left" vertical="center" wrapText="1"/>
    </xf>
    <xf numFmtId="0" fontId="21" fillId="11" borderId="26" xfId="0" applyFont="1" applyFill="1" applyBorder="1" applyAlignment="1">
      <alignment horizontal="left" vertical="center" wrapText="1"/>
    </xf>
    <xf numFmtId="0" fontId="21" fillId="29" borderId="96" xfId="0" applyFont="1" applyFill="1" applyBorder="1" applyAlignment="1">
      <alignment horizontal="left" vertical="center" wrapText="1"/>
    </xf>
    <xf numFmtId="0" fontId="21" fillId="29" borderId="19" xfId="0" applyFont="1" applyFill="1" applyBorder="1" applyAlignment="1">
      <alignment horizontal="left" vertical="center" wrapText="1"/>
    </xf>
    <xf numFmtId="0" fontId="21" fillId="29" borderId="26" xfId="0" applyFont="1" applyFill="1" applyBorder="1" applyAlignment="1">
      <alignment horizontal="left" vertical="center" wrapText="1"/>
    </xf>
    <xf numFmtId="0" fontId="6" fillId="4" borderId="19" xfId="0" applyFont="1" applyFill="1" applyBorder="1" applyAlignment="1">
      <alignment horizontal="center" vertical="center"/>
    </xf>
    <xf numFmtId="0" fontId="5" fillId="19" borderId="18" xfId="0" applyFont="1" applyFill="1" applyBorder="1" applyAlignment="1">
      <alignment horizontal="left" vertical="center" wrapText="1"/>
    </xf>
    <xf numFmtId="0" fontId="5" fillId="19" borderId="19" xfId="0" applyFont="1" applyFill="1" applyBorder="1" applyAlignment="1">
      <alignment horizontal="left" vertical="center" wrapText="1"/>
    </xf>
    <xf numFmtId="0" fontId="5" fillId="19" borderId="22" xfId="0" applyFont="1" applyFill="1" applyBorder="1" applyAlignment="1">
      <alignment horizontal="left" vertical="center" wrapText="1"/>
    </xf>
    <xf numFmtId="0" fontId="5" fillId="19" borderId="0" xfId="0" applyFont="1" applyFill="1" applyAlignment="1">
      <alignment horizontal="left" vertical="center" wrapText="1"/>
    </xf>
    <xf numFmtId="0" fontId="0" fillId="4" borderId="24" xfId="0" applyFill="1" applyBorder="1" applyAlignment="1">
      <alignment horizontal="center" vertical="center" wrapText="1"/>
    </xf>
    <xf numFmtId="0" fontId="0" fillId="4" borderId="1" xfId="0" applyFill="1" applyBorder="1" applyAlignment="1">
      <alignment horizontal="center" vertical="center" wrapText="1"/>
    </xf>
    <xf numFmtId="0" fontId="0" fillId="4" borderId="47" xfId="0" applyFill="1" applyBorder="1" applyAlignment="1">
      <alignment horizontal="center" vertical="center" wrapText="1"/>
    </xf>
    <xf numFmtId="0" fontId="7" fillId="4" borderId="23"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2" xfId="0" applyFont="1" applyFill="1" applyBorder="1" applyAlignment="1">
      <alignment horizontal="center" vertical="center"/>
    </xf>
    <xf numFmtId="0" fontId="5" fillId="16" borderId="18" xfId="0" applyFont="1" applyFill="1" applyBorder="1" applyAlignment="1">
      <alignment horizontal="left" vertical="center" wrapText="1"/>
    </xf>
    <xf numFmtId="0" fontId="5" fillId="16" borderId="26" xfId="0" applyFont="1" applyFill="1" applyBorder="1" applyAlignment="1">
      <alignment horizontal="left" vertical="center" wrapText="1"/>
    </xf>
    <xf numFmtId="0" fontId="5" fillId="16" borderId="19" xfId="0" applyFont="1" applyFill="1" applyBorder="1" applyAlignment="1">
      <alignment horizontal="left" vertical="center" wrapText="1"/>
    </xf>
    <xf numFmtId="0" fontId="5" fillId="16" borderId="22" xfId="0" applyFont="1" applyFill="1" applyBorder="1" applyAlignment="1">
      <alignment horizontal="left" vertical="center" wrapText="1"/>
    </xf>
    <xf numFmtId="0" fontId="5" fillId="16" borderId="0" xfId="0" applyFont="1" applyFill="1" applyAlignment="1">
      <alignment horizontal="left" vertical="center" wrapText="1"/>
    </xf>
    <xf numFmtId="0" fontId="24" fillId="4" borderId="0" xfId="0" applyFont="1" applyFill="1" applyAlignment="1">
      <alignment horizontal="center" vertical="center" wrapText="1"/>
    </xf>
    <xf numFmtId="0" fontId="24" fillId="4" borderId="46" xfId="0" applyFont="1" applyFill="1" applyBorder="1" applyAlignment="1">
      <alignment horizontal="center" vertical="center" wrapText="1"/>
    </xf>
    <xf numFmtId="0" fontId="5" fillId="19" borderId="26" xfId="0" applyFont="1" applyFill="1" applyBorder="1" applyAlignment="1">
      <alignment horizontal="left" vertical="center" wrapText="1"/>
    </xf>
    <xf numFmtId="0" fontId="5" fillId="19" borderId="27" xfId="0" applyFont="1" applyFill="1" applyBorder="1" applyAlignment="1">
      <alignment horizontal="left" vertical="center" wrapText="1"/>
    </xf>
    <xf numFmtId="0" fontId="6" fillId="4" borderId="34" xfId="0" applyFont="1" applyFill="1" applyBorder="1" applyAlignment="1">
      <alignment horizontal="center" vertical="center" wrapText="1"/>
    </xf>
    <xf numFmtId="0" fontId="6" fillId="4" borderId="36" xfId="0" applyFont="1" applyFill="1" applyBorder="1" applyAlignment="1">
      <alignment horizontal="center" vertical="center" wrapText="1"/>
    </xf>
    <xf numFmtId="0" fontId="6" fillId="4" borderId="35" xfId="0" applyFont="1" applyFill="1" applyBorder="1" applyAlignment="1">
      <alignment horizontal="center" vertical="center" wrapText="1"/>
    </xf>
    <xf numFmtId="0" fontId="40" fillId="43" borderId="0" xfId="0" applyFont="1" applyFill="1" applyAlignment="1">
      <alignment horizontal="left" vertical="center" wrapText="1"/>
    </xf>
    <xf numFmtId="0" fontId="40" fillId="43" borderId="46" xfId="0" applyFont="1" applyFill="1" applyBorder="1" applyAlignment="1">
      <alignment horizontal="left" vertical="center" wrapText="1"/>
    </xf>
    <xf numFmtId="0" fontId="40" fillId="43" borderId="17" xfId="0" applyFont="1" applyFill="1" applyBorder="1" applyAlignment="1">
      <alignment horizontal="left" vertical="center" wrapText="1"/>
    </xf>
    <xf numFmtId="0" fontId="40" fillId="43" borderId="6" xfId="0" applyFont="1" applyFill="1" applyBorder="1" applyAlignment="1">
      <alignment horizontal="left" vertical="center" wrapText="1"/>
    </xf>
    <xf numFmtId="0" fontId="3" fillId="15" borderId="18" xfId="0" applyFont="1" applyFill="1" applyBorder="1" applyAlignment="1">
      <alignment horizontal="center" vertical="center"/>
    </xf>
    <xf numFmtId="0" fontId="3" fillId="15" borderId="19" xfId="0" applyFont="1" applyFill="1" applyBorder="1" applyAlignment="1">
      <alignment horizontal="center" vertical="center"/>
    </xf>
    <xf numFmtId="0" fontId="3" fillId="15" borderId="26" xfId="0" applyFont="1" applyFill="1" applyBorder="1" applyAlignment="1">
      <alignment horizontal="center" vertical="center"/>
    </xf>
    <xf numFmtId="0" fontId="3" fillId="15" borderId="22" xfId="0" applyFont="1" applyFill="1" applyBorder="1" applyAlignment="1">
      <alignment horizontal="center" vertical="center"/>
    </xf>
    <xf numFmtId="0" fontId="3" fillId="15" borderId="0" xfId="0" applyFont="1" applyFill="1" applyBorder="1" applyAlignment="1">
      <alignment horizontal="center" vertical="center"/>
    </xf>
    <xf numFmtId="0" fontId="3" fillId="15" borderId="27" xfId="0" applyFont="1" applyFill="1" applyBorder="1" applyAlignment="1">
      <alignment horizontal="center" vertical="center"/>
    </xf>
    <xf numFmtId="0" fontId="16" fillId="4" borderId="0" xfId="0" applyFont="1" applyFill="1" applyAlignment="1">
      <alignment horizontal="center" vertical="center"/>
    </xf>
    <xf numFmtId="0" fontId="34" fillId="4" borderId="0" xfId="0" applyFont="1" applyFill="1" applyAlignment="1">
      <alignment horizontal="center" vertical="center"/>
    </xf>
    <xf numFmtId="0" fontId="34" fillId="4" borderId="46" xfId="0" applyFont="1" applyFill="1" applyBorder="1" applyAlignment="1">
      <alignment horizontal="center" vertical="center"/>
    </xf>
    <xf numFmtId="0" fontId="6" fillId="4" borderId="111" xfId="0" applyFont="1" applyFill="1" applyBorder="1" applyAlignment="1">
      <alignment horizontal="center" vertical="center"/>
    </xf>
    <xf numFmtId="0" fontId="6" fillId="4" borderId="112" xfId="0" applyFont="1" applyFill="1" applyBorder="1" applyAlignment="1">
      <alignment horizontal="center" vertical="center"/>
    </xf>
    <xf numFmtId="0" fontId="6" fillId="4" borderId="113" xfId="0" applyFont="1" applyFill="1" applyBorder="1" applyAlignment="1">
      <alignment horizontal="center" vertical="center"/>
    </xf>
    <xf numFmtId="0" fontId="21" fillId="11" borderId="50" xfId="0" applyFont="1" applyFill="1" applyBorder="1" applyAlignment="1">
      <alignment horizontal="left" vertical="center" wrapText="1"/>
    </xf>
    <xf numFmtId="0" fontId="21" fillId="11" borderId="0" xfId="0" applyFont="1" applyFill="1" applyBorder="1" applyAlignment="1">
      <alignment horizontal="left" vertical="center" wrapText="1"/>
    </xf>
    <xf numFmtId="0" fontId="6" fillId="4" borderId="3"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40" fillId="43" borderId="19" xfId="0" applyFont="1" applyFill="1" applyBorder="1" applyAlignment="1">
      <alignment horizontal="left" vertical="top" wrapText="1"/>
    </xf>
    <xf numFmtId="0" fontId="40" fillId="43" borderId="45" xfId="0" applyFont="1" applyFill="1" applyBorder="1" applyAlignment="1">
      <alignment horizontal="left" vertical="top" wrapText="1"/>
    </xf>
    <xf numFmtId="0" fontId="40" fillId="43" borderId="0" xfId="0" applyFont="1" applyFill="1" applyBorder="1" applyAlignment="1">
      <alignment horizontal="left" vertical="top" wrapText="1"/>
    </xf>
    <xf numFmtId="0" fontId="7" fillId="4" borderId="58"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6" fillId="4" borderId="27" xfId="0" applyFont="1" applyFill="1" applyBorder="1" applyAlignment="1">
      <alignment horizontal="left" vertical="top" wrapText="1"/>
    </xf>
    <xf numFmtId="0" fontId="0" fillId="34" borderId="50" xfId="0" applyFill="1" applyBorder="1" applyAlignment="1">
      <alignment horizontal="left" vertical="top" wrapText="1"/>
    </xf>
    <xf numFmtId="0" fontId="0" fillId="34" borderId="0" xfId="0" applyFill="1" applyAlignment="1">
      <alignment horizontal="left" vertical="top" wrapText="1"/>
    </xf>
    <xf numFmtId="0" fontId="0" fillId="34" borderId="27" xfId="0" applyFill="1" applyBorder="1" applyAlignment="1">
      <alignment horizontal="left" vertical="top" wrapText="1"/>
    </xf>
    <xf numFmtId="0" fontId="0" fillId="34" borderId="51" xfId="0" applyFill="1" applyBorder="1" applyAlignment="1">
      <alignment horizontal="left" vertical="top" wrapText="1"/>
    </xf>
    <xf numFmtId="0" fontId="0" fillId="34" borderId="17" xfId="0" applyFill="1" applyBorder="1" applyAlignment="1">
      <alignment horizontal="left" vertical="top" wrapText="1"/>
    </xf>
    <xf numFmtId="0" fontId="0" fillId="34" borderId="25" xfId="0" applyFill="1" applyBorder="1" applyAlignment="1">
      <alignment horizontal="left" vertical="top" wrapText="1"/>
    </xf>
    <xf numFmtId="0" fontId="19" fillId="47" borderId="18" xfId="0" applyFont="1" applyFill="1" applyBorder="1" applyAlignment="1">
      <alignment horizontal="left" vertical="top" wrapText="1"/>
    </xf>
    <xf numFmtId="0" fontId="19" fillId="47" borderId="22" xfId="0" applyFont="1" applyFill="1" applyBorder="1" applyAlignment="1">
      <alignment horizontal="left" vertical="top" wrapText="1"/>
    </xf>
    <xf numFmtId="0" fontId="6" fillId="4" borderId="1"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3" fillId="18" borderId="18" xfId="0" applyFont="1" applyFill="1" applyBorder="1" applyAlignment="1">
      <alignment horizontal="center" vertical="center"/>
    </xf>
    <xf numFmtId="0" fontId="3" fillId="18" borderId="19" xfId="0" applyFont="1" applyFill="1" applyBorder="1" applyAlignment="1">
      <alignment horizontal="center" vertical="center"/>
    </xf>
    <xf numFmtId="0" fontId="3" fillId="18" borderId="26" xfId="0" applyFont="1" applyFill="1" applyBorder="1" applyAlignment="1">
      <alignment horizontal="center" vertical="center"/>
    </xf>
    <xf numFmtId="0" fontId="3" fillId="18" borderId="22" xfId="0" applyFont="1" applyFill="1" applyBorder="1" applyAlignment="1">
      <alignment horizontal="center" vertical="center"/>
    </xf>
    <xf numFmtId="0" fontId="3" fillId="18" borderId="0" xfId="0" applyFont="1" applyFill="1" applyBorder="1" applyAlignment="1">
      <alignment horizontal="center" vertical="center"/>
    </xf>
    <xf numFmtId="0" fontId="3" fillId="18" borderId="27" xfId="0" applyFont="1" applyFill="1" applyBorder="1" applyAlignment="1">
      <alignment horizontal="center" vertical="center"/>
    </xf>
    <xf numFmtId="0" fontId="7" fillId="4" borderId="2" xfId="0" applyFont="1" applyFill="1" applyBorder="1" applyAlignment="1">
      <alignment horizontal="center" vertical="center" wrapText="1"/>
    </xf>
    <xf numFmtId="0" fontId="18" fillId="4" borderId="0" xfId="0" applyFont="1" applyFill="1" applyAlignment="1">
      <alignment horizontal="center" vertical="center" wrapText="1"/>
    </xf>
    <xf numFmtId="0" fontId="23" fillId="4" borderId="0" xfId="0" applyFont="1" applyFill="1" applyAlignment="1">
      <alignment horizontal="center" vertical="center"/>
    </xf>
    <xf numFmtId="0" fontId="17" fillId="17" borderId="0" xfId="0" applyFont="1" applyFill="1" applyAlignment="1">
      <alignment horizontal="center" vertical="center"/>
    </xf>
    <xf numFmtId="0" fontId="3" fillId="18" borderId="21" xfId="0" applyFont="1" applyFill="1" applyBorder="1" applyAlignment="1">
      <alignment horizontal="center" vertical="center"/>
    </xf>
    <xf numFmtId="0" fontId="3" fillId="18" borderId="17" xfId="0" applyFont="1" applyFill="1" applyBorder="1" applyAlignment="1">
      <alignment horizontal="center" vertical="center"/>
    </xf>
    <xf numFmtId="0" fontId="3" fillId="18" borderId="25" xfId="0" applyFont="1" applyFill="1" applyBorder="1" applyAlignment="1">
      <alignment horizontal="center" vertical="center"/>
    </xf>
    <xf numFmtId="0" fontId="3" fillId="15" borderId="21" xfId="0" applyFont="1" applyFill="1" applyBorder="1" applyAlignment="1">
      <alignment horizontal="center" vertical="center"/>
    </xf>
    <xf numFmtId="0" fontId="3" fillId="15" borderId="17" xfId="0" applyFont="1" applyFill="1" applyBorder="1" applyAlignment="1">
      <alignment horizontal="center" vertical="center"/>
    </xf>
    <xf numFmtId="0" fontId="3" fillId="15" borderId="25" xfId="0" applyFont="1" applyFill="1" applyBorder="1" applyAlignment="1">
      <alignment horizontal="center" vertical="center"/>
    </xf>
    <xf numFmtId="0" fontId="6" fillId="4" borderId="56" xfId="0" applyFont="1" applyFill="1" applyBorder="1" applyAlignment="1">
      <alignment horizontal="center" vertical="center"/>
    </xf>
    <xf numFmtId="0" fontId="6" fillId="4" borderId="35" xfId="0" applyFont="1" applyFill="1" applyBorder="1" applyAlignment="1">
      <alignment horizontal="center" vertical="center"/>
    </xf>
    <xf numFmtId="0" fontId="21" fillId="29" borderId="18" xfId="0" applyFont="1" applyFill="1" applyBorder="1" applyAlignment="1">
      <alignment horizontal="left" vertical="center" wrapText="1"/>
    </xf>
    <xf numFmtId="0" fontId="0" fillId="47" borderId="0" xfId="0" applyFill="1" applyAlignment="1">
      <alignment horizontal="left" vertical="top"/>
    </xf>
    <xf numFmtId="0" fontId="0" fillId="47" borderId="27" xfId="0" applyFill="1" applyBorder="1" applyAlignment="1">
      <alignment horizontal="left" vertical="top"/>
    </xf>
    <xf numFmtId="0" fontId="5" fillId="16" borderId="57" xfId="0" applyFont="1" applyFill="1" applyBorder="1" applyAlignment="1">
      <alignment horizontal="left" vertical="center" wrapText="1"/>
    </xf>
    <xf numFmtId="0" fontId="5" fillId="16" borderId="0" xfId="0" applyFont="1" applyFill="1" applyBorder="1" applyAlignment="1">
      <alignment horizontal="left" vertical="center" wrapText="1"/>
    </xf>
    <xf numFmtId="0" fontId="32" fillId="4" borderId="46" xfId="0" applyFont="1" applyFill="1" applyBorder="1" applyAlignment="1">
      <alignment horizontal="center" vertical="center" wrapText="1"/>
    </xf>
    <xf numFmtId="0" fontId="30" fillId="4" borderId="23" xfId="0" applyFont="1" applyFill="1" applyBorder="1" applyAlignment="1">
      <alignment horizontal="center" vertical="center"/>
    </xf>
    <xf numFmtId="0" fontId="30" fillId="4" borderId="3" xfId="0" applyFont="1" applyFill="1" applyBorder="1" applyAlignment="1">
      <alignment horizontal="center" vertical="center"/>
    </xf>
    <xf numFmtId="0" fontId="6" fillId="11" borderId="85" xfId="0" applyFont="1" applyFill="1" applyBorder="1" applyAlignment="1">
      <alignment horizontal="center" vertical="center"/>
    </xf>
    <xf numFmtId="0" fontId="5" fillId="4" borderId="58" xfId="0" applyFont="1" applyFill="1" applyBorder="1" applyAlignment="1">
      <alignment horizontal="center" vertical="center"/>
    </xf>
    <xf numFmtId="0" fontId="5" fillId="4" borderId="19" xfId="0" applyFont="1" applyFill="1" applyBorder="1" applyAlignment="1">
      <alignment horizontal="center" vertical="center"/>
    </xf>
    <xf numFmtId="0" fontId="38" fillId="45" borderId="0" xfId="0" applyFont="1" applyFill="1" applyAlignment="1">
      <alignment horizontal="left" vertical="top" wrapText="1"/>
    </xf>
    <xf numFmtId="0" fontId="38" fillId="45" borderId="46" xfId="0" applyFont="1" applyFill="1" applyBorder="1" applyAlignment="1">
      <alignment horizontal="left" vertical="top" wrapText="1"/>
    </xf>
    <xf numFmtId="0" fontId="38" fillId="45" borderId="17" xfId="0" applyFont="1" applyFill="1" applyBorder="1" applyAlignment="1">
      <alignment horizontal="left" vertical="top" wrapText="1"/>
    </xf>
    <xf numFmtId="0" fontId="38" fillId="45" borderId="6" xfId="0" applyFont="1" applyFill="1" applyBorder="1" applyAlignment="1">
      <alignment horizontal="left" vertical="top" wrapText="1"/>
    </xf>
    <xf numFmtId="0" fontId="5" fillId="40" borderId="21" xfId="0" applyFont="1" applyFill="1" applyBorder="1" applyAlignment="1">
      <alignment horizontal="left" vertical="center" wrapText="1"/>
    </xf>
    <xf numFmtId="0" fontId="5" fillId="40" borderId="17" xfId="0" applyFont="1" applyFill="1" applyBorder="1" applyAlignment="1">
      <alignment horizontal="left" vertical="center" wrapText="1"/>
    </xf>
    <xf numFmtId="0" fontId="40" fillId="44" borderId="0" xfId="0" applyFont="1" applyFill="1" applyAlignment="1">
      <alignment horizontal="left" vertical="top" wrapText="1"/>
    </xf>
    <xf numFmtId="0" fontId="40" fillId="44" borderId="46" xfId="0" applyFont="1" applyFill="1" applyBorder="1" applyAlignment="1">
      <alignment horizontal="left" vertical="top" wrapText="1"/>
    </xf>
    <xf numFmtId="0" fontId="19" fillId="43" borderId="19" xfId="0" applyFont="1" applyFill="1" applyBorder="1" applyAlignment="1">
      <alignment horizontal="left" vertical="top" wrapText="1"/>
    </xf>
    <xf numFmtId="0" fontId="19" fillId="43" borderId="45" xfId="0" applyFont="1" applyFill="1" applyBorder="1" applyAlignment="1">
      <alignment horizontal="left" vertical="top" wrapText="1"/>
    </xf>
    <xf numFmtId="0" fontId="59" fillId="39" borderId="23" xfId="0" applyFont="1" applyFill="1" applyBorder="1" applyAlignment="1">
      <alignment horizontal="center" vertical="center"/>
    </xf>
    <xf numFmtId="0" fontId="59" fillId="39" borderId="3" xfId="0" applyFont="1" applyFill="1" applyBorder="1" applyAlignment="1">
      <alignment horizontal="center" vertical="center"/>
    </xf>
    <xf numFmtId="0" fontId="59" fillId="39" borderId="24" xfId="0" applyFont="1" applyFill="1" applyBorder="1" applyAlignment="1">
      <alignment horizontal="center" vertical="center"/>
    </xf>
    <xf numFmtId="0" fontId="19" fillId="4" borderId="79" xfId="0" applyFont="1" applyFill="1" applyBorder="1" applyAlignment="1">
      <alignment horizontal="left" vertical="center"/>
    </xf>
    <xf numFmtId="0" fontId="19" fillId="4" borderId="80" xfId="0" applyFont="1" applyFill="1" applyBorder="1" applyAlignment="1">
      <alignment horizontal="left" vertical="center"/>
    </xf>
    <xf numFmtId="0" fontId="19" fillId="4" borderId="1" xfId="0" applyFont="1" applyFill="1" applyBorder="1" applyAlignment="1">
      <alignment horizontal="left" vertical="center" wrapText="1"/>
    </xf>
    <xf numFmtId="0" fontId="19" fillId="44" borderId="0" xfId="0" applyFont="1" applyFill="1" applyAlignment="1">
      <alignment horizontal="left" vertical="top" wrapText="1"/>
    </xf>
    <xf numFmtId="0" fontId="19" fillId="44" borderId="46" xfId="0" applyFont="1" applyFill="1" applyBorder="1" applyAlignment="1">
      <alignment horizontal="left" vertical="top" wrapText="1"/>
    </xf>
    <xf numFmtId="0" fontId="20" fillId="35" borderId="37" xfId="0" applyFont="1" applyFill="1" applyBorder="1" applyAlignment="1">
      <alignment horizontal="center" vertical="center" wrapText="1"/>
    </xf>
    <xf numFmtId="0" fontId="20" fillId="35" borderId="0" xfId="0" applyFont="1" applyFill="1" applyAlignment="1">
      <alignment horizontal="center" vertical="center" wrapText="1"/>
    </xf>
    <xf numFmtId="0" fontId="6" fillId="40" borderId="0" xfId="0" applyFont="1" applyFill="1" applyBorder="1" applyAlignment="1">
      <alignment horizontal="left" vertical="center" wrapText="1"/>
    </xf>
    <xf numFmtId="0" fontId="11" fillId="40" borderId="22" xfId="2" applyFill="1" applyBorder="1" applyAlignment="1">
      <alignment horizontal="left" vertical="center" wrapText="1"/>
    </xf>
    <xf numFmtId="0" fontId="11" fillId="40" borderId="0" xfId="2" applyFill="1" applyBorder="1" applyAlignment="1">
      <alignment horizontal="left" vertical="center" wrapText="1"/>
    </xf>
    <xf numFmtId="0" fontId="38" fillId="50" borderId="19" xfId="0" applyFont="1" applyFill="1" applyBorder="1" applyAlignment="1">
      <alignment horizontal="left" vertical="top"/>
    </xf>
    <xf numFmtId="0" fontId="38" fillId="50" borderId="45" xfId="0" applyFont="1" applyFill="1" applyBorder="1" applyAlignment="1">
      <alignment horizontal="left" vertical="top"/>
    </xf>
    <xf numFmtId="0" fontId="38" fillId="50" borderId="0" xfId="0" applyFont="1" applyFill="1" applyBorder="1" applyAlignment="1">
      <alignment horizontal="left" vertical="top"/>
    </xf>
    <xf numFmtId="0" fontId="38" fillId="50" borderId="46" xfId="0" applyFont="1" applyFill="1" applyBorder="1" applyAlignment="1">
      <alignment horizontal="left" vertical="top"/>
    </xf>
    <xf numFmtId="0" fontId="15" fillId="12" borderId="0" xfId="0" applyFont="1" applyFill="1" applyAlignment="1">
      <alignment horizontal="center" vertical="center"/>
    </xf>
    <xf numFmtId="0" fontId="5" fillId="7" borderId="23"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5" fillId="7" borderId="24" xfId="0" applyFont="1" applyFill="1" applyBorder="1" applyAlignment="1">
      <alignment horizontal="center" vertical="center" wrapText="1"/>
    </xf>
    <xf numFmtId="0" fontId="3" fillId="13" borderId="17" xfId="0" applyFont="1" applyFill="1" applyBorder="1" applyAlignment="1">
      <alignment horizontal="center" vertical="center"/>
    </xf>
    <xf numFmtId="0" fontId="67" fillId="4" borderId="1" xfId="2" applyFont="1" applyFill="1" applyBorder="1" applyAlignment="1">
      <alignment horizontal="center" vertical="center" wrapText="1"/>
    </xf>
    <xf numFmtId="0" fontId="3" fillId="13" borderId="71" xfId="0" applyFont="1" applyFill="1" applyBorder="1" applyAlignment="1">
      <alignment horizontal="center" vertical="center"/>
    </xf>
    <xf numFmtId="0" fontId="3" fillId="13" borderId="72" xfId="0" applyFont="1" applyFill="1" applyBorder="1" applyAlignment="1">
      <alignment horizontal="center" vertical="center"/>
    </xf>
    <xf numFmtId="0" fontId="3" fillId="13" borderId="73" xfId="0" applyFont="1" applyFill="1" applyBorder="1" applyAlignment="1">
      <alignment horizontal="center" vertical="center"/>
    </xf>
    <xf numFmtId="0" fontId="19" fillId="4" borderId="0" xfId="0" applyFont="1" applyFill="1" applyAlignment="1">
      <alignment horizontal="left" vertical="center" wrapText="1"/>
    </xf>
    <xf numFmtId="0" fontId="19" fillId="4" borderId="75" xfId="0" applyFont="1" applyFill="1" applyBorder="1" applyAlignment="1">
      <alignment horizontal="left" vertical="center" wrapText="1"/>
    </xf>
    <xf numFmtId="0" fontId="0" fillId="4" borderId="87" xfId="0" applyFill="1" applyBorder="1" applyAlignment="1">
      <alignment horizontal="center"/>
    </xf>
    <xf numFmtId="0" fontId="0" fillId="4" borderId="88" xfId="0" applyFill="1" applyBorder="1" applyAlignment="1">
      <alignment horizontal="center"/>
    </xf>
    <xf numFmtId="0" fontId="46" fillId="37" borderId="0" xfId="0" applyFont="1" applyFill="1" applyAlignment="1">
      <alignment horizontal="left" vertical="top" wrapText="1"/>
    </xf>
    <xf numFmtId="0" fontId="3" fillId="15" borderId="23" xfId="0" applyFont="1" applyFill="1" applyBorder="1" applyAlignment="1">
      <alignment horizontal="center" vertical="center"/>
    </xf>
    <xf numFmtId="0" fontId="3" fillId="15" borderId="3" xfId="0" applyFont="1" applyFill="1" applyBorder="1" applyAlignment="1">
      <alignment horizontal="center" vertical="center"/>
    </xf>
    <xf numFmtId="0" fontId="3" fillId="15" borderId="24" xfId="0" applyFont="1" applyFill="1" applyBorder="1" applyAlignment="1">
      <alignment horizontal="center" vertical="center"/>
    </xf>
    <xf numFmtId="0" fontId="0" fillId="4" borderId="0" xfId="0" applyFill="1" applyAlignment="1">
      <alignment horizontal="center" vertical="center" wrapText="1"/>
    </xf>
    <xf numFmtId="0" fontId="7" fillId="4" borderId="24"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52" xfId="0" applyFont="1" applyFill="1" applyBorder="1" applyAlignment="1">
      <alignment horizontal="center" vertical="center"/>
    </xf>
    <xf numFmtId="0" fontId="7" fillId="4" borderId="26" xfId="0" applyFont="1" applyFill="1" applyBorder="1" applyAlignment="1">
      <alignment horizontal="center" vertical="center"/>
    </xf>
    <xf numFmtId="0" fontId="13" fillId="4" borderId="22" xfId="0" applyFont="1" applyFill="1" applyBorder="1" applyAlignment="1">
      <alignment horizontal="left" vertical="top" wrapText="1"/>
    </xf>
    <xf numFmtId="0" fontId="13" fillId="4" borderId="0" xfId="0" applyFont="1" applyFill="1" applyBorder="1" applyAlignment="1">
      <alignment horizontal="left" vertical="top" wrapText="1"/>
    </xf>
    <xf numFmtId="0" fontId="11" fillId="4" borderId="22" xfId="2" applyFill="1" applyBorder="1" applyAlignment="1">
      <alignment horizontal="left" vertical="top" wrapText="1"/>
    </xf>
    <xf numFmtId="0" fontId="11" fillId="4" borderId="0" xfId="2" applyFill="1" applyBorder="1" applyAlignment="1">
      <alignment horizontal="left" vertical="top" wrapText="1"/>
    </xf>
    <xf numFmtId="0" fontId="21" fillId="11" borderId="110" xfId="0" applyFont="1" applyFill="1" applyBorder="1" applyAlignment="1">
      <alignment horizontal="left" vertical="center" wrapText="1"/>
    </xf>
    <xf numFmtId="0" fontId="0" fillId="4" borderId="0" xfId="0" applyFill="1" applyAlignment="1">
      <alignment horizontal="center"/>
    </xf>
    <xf numFmtId="0" fontId="0" fillId="4" borderId="27" xfId="0" applyFill="1" applyBorder="1" applyAlignment="1">
      <alignment horizontal="center"/>
    </xf>
    <xf numFmtId="0" fontId="7" fillId="4" borderId="108" xfId="0" applyFont="1" applyFill="1" applyBorder="1" applyAlignment="1">
      <alignment horizontal="center" vertical="center" wrapText="1"/>
    </xf>
    <xf numFmtId="0" fontId="13" fillId="4" borderId="34" xfId="0" applyFont="1" applyFill="1" applyBorder="1" applyAlignment="1">
      <alignment horizontal="center" vertical="center"/>
    </xf>
    <xf numFmtId="0" fontId="13" fillId="4" borderId="35" xfId="0" applyFont="1" applyFill="1" applyBorder="1" applyAlignment="1">
      <alignment horizontal="center" vertical="center"/>
    </xf>
    <xf numFmtId="0" fontId="7" fillId="4" borderId="30" xfId="0" applyFont="1" applyFill="1" applyBorder="1" applyAlignment="1">
      <alignment horizontal="center" vertical="center"/>
    </xf>
    <xf numFmtId="0" fontId="7" fillId="4" borderId="32" xfId="0" applyFont="1" applyFill="1" applyBorder="1" applyAlignment="1">
      <alignment horizontal="center" vertical="center"/>
    </xf>
    <xf numFmtId="0" fontId="7" fillId="4" borderId="18" xfId="0" applyFont="1" applyFill="1" applyBorder="1" applyAlignment="1">
      <alignment horizontal="center" vertical="center"/>
    </xf>
    <xf numFmtId="0" fontId="30" fillId="4" borderId="52" xfId="0" applyFont="1" applyFill="1" applyBorder="1" applyAlignment="1">
      <alignment horizontal="center" vertical="center"/>
    </xf>
    <xf numFmtId="0" fontId="30" fillId="4" borderId="26" xfId="0" applyFont="1" applyFill="1" applyBorder="1" applyAlignment="1">
      <alignment horizontal="center" vertical="center"/>
    </xf>
    <xf numFmtId="0" fontId="32" fillId="24" borderId="0" xfId="0" applyFont="1" applyFill="1" applyAlignment="1">
      <alignment horizontal="center" vertical="center"/>
    </xf>
    <xf numFmtId="0" fontId="21" fillId="11" borderId="96" xfId="0" applyFont="1" applyFill="1" applyBorder="1" applyAlignment="1">
      <alignment horizontal="left" vertical="center" wrapText="1"/>
    </xf>
    <xf numFmtId="0" fontId="38" fillId="43" borderId="0" xfId="0" applyFont="1" applyFill="1" applyAlignment="1">
      <alignment horizontal="left" vertical="top" wrapText="1"/>
    </xf>
    <xf numFmtId="0" fontId="38" fillId="43" borderId="46" xfId="0" applyFont="1" applyFill="1" applyBorder="1" applyAlignment="1">
      <alignment horizontal="left" vertical="top" wrapText="1"/>
    </xf>
    <xf numFmtId="0" fontId="3" fillId="21" borderId="0" xfId="0" applyFont="1" applyFill="1" applyBorder="1" applyAlignment="1">
      <alignment horizontal="center" vertical="center"/>
    </xf>
    <xf numFmtId="0" fontId="3" fillId="21" borderId="21" xfId="0" applyFont="1" applyFill="1" applyBorder="1" applyAlignment="1">
      <alignment horizontal="center" vertical="center"/>
    </xf>
    <xf numFmtId="0" fontId="3" fillId="21" borderId="17" xfId="0" applyFont="1" applyFill="1" applyBorder="1" applyAlignment="1">
      <alignment horizontal="center" vertical="center"/>
    </xf>
    <xf numFmtId="0" fontId="3" fillId="21" borderId="25" xfId="0" applyFont="1" applyFill="1" applyBorder="1" applyAlignment="1">
      <alignment horizontal="center" vertical="center"/>
    </xf>
    <xf numFmtId="0" fontId="13" fillId="4" borderId="0" xfId="0" applyFont="1" applyFill="1" applyAlignment="1">
      <alignment horizontal="left" vertical="top" wrapText="1"/>
    </xf>
    <xf numFmtId="0" fontId="13" fillId="4" borderId="43" xfId="0" applyFont="1" applyFill="1" applyBorder="1" applyAlignment="1">
      <alignment horizontal="center" vertical="center" wrapText="1"/>
    </xf>
    <xf numFmtId="0" fontId="13" fillId="4" borderId="44" xfId="0" applyFont="1" applyFill="1" applyBorder="1" applyAlignment="1">
      <alignment horizontal="center" vertical="center" wrapText="1"/>
    </xf>
    <xf numFmtId="0" fontId="33" fillId="24" borderId="0" xfId="0" applyFont="1" applyFill="1" applyAlignment="1">
      <alignment horizontal="center" vertical="center"/>
    </xf>
    <xf numFmtId="0" fontId="2" fillId="11" borderId="18" xfId="0" applyFont="1" applyFill="1" applyBorder="1" applyAlignment="1">
      <alignment horizontal="left" vertical="center" wrapText="1"/>
    </xf>
    <xf numFmtId="0" fontId="2" fillId="11" borderId="19" xfId="0" applyFont="1" applyFill="1" applyBorder="1" applyAlignment="1">
      <alignment horizontal="left" vertical="center" wrapText="1"/>
    </xf>
    <xf numFmtId="0" fontId="2" fillId="11" borderId="26" xfId="0" applyFont="1" applyFill="1" applyBorder="1" applyAlignment="1">
      <alignment horizontal="left" vertical="center" wrapText="1"/>
    </xf>
    <xf numFmtId="0" fontId="64" fillId="4" borderId="58" xfId="0" applyFont="1" applyFill="1" applyBorder="1" applyAlignment="1">
      <alignment horizontal="center" vertical="center"/>
    </xf>
    <xf numFmtId="0" fontId="64" fillId="4" borderId="19" xfId="0" applyFont="1" applyFill="1" applyBorder="1" applyAlignment="1">
      <alignment horizontal="center" vertical="center"/>
    </xf>
    <xf numFmtId="0" fontId="7" fillId="4" borderId="47" xfId="0" applyFont="1" applyFill="1" applyBorder="1" applyAlignment="1">
      <alignment horizontal="center" vertical="center"/>
    </xf>
    <xf numFmtId="0" fontId="0" fillId="4" borderId="46" xfId="0" applyFill="1" applyBorder="1" applyAlignment="1">
      <alignment horizontal="center"/>
    </xf>
    <xf numFmtId="0" fontId="0" fillId="33" borderId="59" xfId="0" applyFill="1" applyBorder="1" applyAlignment="1">
      <alignment horizontal="center" vertical="top" wrapText="1"/>
    </xf>
    <xf numFmtId="0" fontId="0" fillId="33" borderId="60" xfId="0" applyFill="1" applyBorder="1" applyAlignment="1">
      <alignment horizontal="center" vertical="top" wrapText="1"/>
    </xf>
    <xf numFmtId="0" fontId="0" fillId="33" borderId="61" xfId="0" applyFill="1" applyBorder="1" applyAlignment="1">
      <alignment horizontal="center" vertical="top" wrapText="1"/>
    </xf>
    <xf numFmtId="0" fontId="0" fillId="33" borderId="62" xfId="0" applyFill="1" applyBorder="1" applyAlignment="1">
      <alignment horizontal="center" vertical="top" wrapText="1"/>
    </xf>
    <xf numFmtId="0" fontId="0" fillId="33" borderId="0" xfId="0" applyFill="1" applyAlignment="1">
      <alignment horizontal="center" vertical="top" wrapText="1"/>
    </xf>
    <xf numFmtId="0" fontId="0" fillId="33" borderId="63" xfId="0" applyFill="1" applyBorder="1" applyAlignment="1">
      <alignment horizontal="center" vertical="top" wrapText="1"/>
    </xf>
    <xf numFmtId="0" fontId="0" fillId="33" borderId="64" xfId="0" applyFill="1" applyBorder="1" applyAlignment="1">
      <alignment horizontal="center" vertical="top" wrapText="1"/>
    </xf>
    <xf numFmtId="0" fontId="0" fillId="33" borderId="65" xfId="0" applyFill="1" applyBorder="1" applyAlignment="1">
      <alignment horizontal="center" vertical="top" wrapText="1"/>
    </xf>
    <xf numFmtId="0" fontId="0" fillId="33" borderId="66" xfId="0" applyFill="1" applyBorder="1" applyAlignment="1">
      <alignment horizontal="center" vertical="top" wrapText="1"/>
    </xf>
    <xf numFmtId="0" fontId="58" fillId="12" borderId="0" xfId="0" applyFont="1" applyFill="1" applyAlignment="1">
      <alignment horizontal="center" vertical="center"/>
    </xf>
    <xf numFmtId="0" fontId="46" fillId="37" borderId="90" xfId="0" applyFont="1" applyFill="1" applyBorder="1" applyAlignment="1">
      <alignment horizontal="left" vertical="top" wrapText="1"/>
    </xf>
    <xf numFmtId="0" fontId="46" fillId="37" borderId="91" xfId="0" applyFont="1" applyFill="1" applyBorder="1" applyAlignment="1">
      <alignment horizontal="left" vertical="top" wrapText="1"/>
    </xf>
    <xf numFmtId="0" fontId="46" fillId="37" borderId="92" xfId="0" applyFont="1" applyFill="1" applyBorder="1" applyAlignment="1">
      <alignment horizontal="left" vertical="top" wrapText="1"/>
    </xf>
    <xf numFmtId="0" fontId="47" fillId="12" borderId="1" xfId="0" applyFont="1" applyFill="1" applyBorder="1" applyAlignment="1">
      <alignment horizontal="center" vertical="center" wrapText="1"/>
    </xf>
    <xf numFmtId="0" fontId="55" fillId="20" borderId="1" xfId="0" applyFont="1" applyFill="1" applyBorder="1" applyAlignment="1">
      <alignment horizontal="center" vertical="center" wrapText="1"/>
    </xf>
    <xf numFmtId="0" fontId="55" fillId="14" borderId="1" xfId="0" applyFont="1" applyFill="1" applyBorder="1" applyAlignment="1">
      <alignment horizontal="center" vertical="center" wrapText="1"/>
    </xf>
    <xf numFmtId="0" fontId="55" fillId="14" borderId="23" xfId="0" applyFont="1" applyFill="1" applyBorder="1" applyAlignment="1">
      <alignment horizontal="center" vertical="center" wrapText="1"/>
    </xf>
    <xf numFmtId="0" fontId="55" fillId="10" borderId="1" xfId="0" applyFont="1" applyFill="1" applyBorder="1" applyAlignment="1">
      <alignment horizontal="center" vertical="center" wrapText="1"/>
    </xf>
    <xf numFmtId="0" fontId="55" fillId="10" borderId="23" xfId="0" applyFont="1" applyFill="1" applyBorder="1" applyAlignment="1">
      <alignment horizontal="center" vertical="center" wrapText="1"/>
    </xf>
    <xf numFmtId="0" fontId="5" fillId="4" borderId="50" xfId="0" applyFont="1" applyFill="1" applyBorder="1" applyAlignment="1">
      <alignment horizontal="left" vertical="top" wrapText="1"/>
    </xf>
    <xf numFmtId="0" fontId="5" fillId="4" borderId="0" xfId="0" applyFont="1" applyFill="1" applyAlignment="1">
      <alignment horizontal="left" vertical="top" wrapText="1"/>
    </xf>
    <xf numFmtId="0" fontId="20" fillId="4" borderId="93" xfId="0" applyFont="1" applyFill="1" applyBorder="1" applyAlignment="1">
      <alignment horizontal="left" vertical="top" wrapText="1"/>
    </xf>
    <xf numFmtId="0" fontId="20" fillId="4" borderId="94" xfId="0" applyFont="1" applyFill="1" applyBorder="1" applyAlignment="1">
      <alignment horizontal="left" vertical="top" wrapText="1"/>
    </xf>
    <xf numFmtId="0" fontId="20" fillId="4" borderId="95" xfId="0" applyFont="1" applyFill="1" applyBorder="1" applyAlignment="1">
      <alignment horizontal="left" vertical="top" wrapText="1"/>
    </xf>
    <xf numFmtId="0" fontId="29" fillId="8" borderId="0" xfId="0" applyFont="1" applyFill="1" applyAlignment="1">
      <alignment horizontal="center" vertical="center"/>
    </xf>
    <xf numFmtId="0" fontId="61" fillId="0" borderId="11" xfId="2" applyFont="1" applyBorder="1" applyAlignment="1">
      <alignment horizontal="left" vertical="center" indent="1"/>
    </xf>
    <xf numFmtId="0" fontId="61" fillId="0" borderId="10" xfId="2" applyFont="1" applyBorder="1" applyAlignment="1">
      <alignment horizontal="left" vertical="center" indent="1"/>
    </xf>
    <xf numFmtId="0" fontId="61" fillId="0" borderId="12" xfId="2" applyFont="1" applyBorder="1" applyAlignment="1">
      <alignment horizontal="left" vertical="center" indent="1"/>
    </xf>
    <xf numFmtId="0" fontId="56" fillId="4" borderId="8" xfId="0" applyFont="1" applyFill="1" applyBorder="1" applyAlignment="1">
      <alignment horizontal="center" vertical="center"/>
    </xf>
    <xf numFmtId="0" fontId="56" fillId="4" borderId="4" xfId="0" applyFont="1" applyFill="1" applyBorder="1" applyAlignment="1">
      <alignment horizontal="center" vertical="center"/>
    </xf>
    <xf numFmtId="0" fontId="56" fillId="4" borderId="9" xfId="0" applyFont="1" applyFill="1" applyBorder="1" applyAlignment="1">
      <alignment horizontal="center" vertical="center"/>
    </xf>
    <xf numFmtId="0" fontId="40" fillId="4" borderId="11" xfId="0" applyFont="1" applyFill="1" applyBorder="1" applyAlignment="1">
      <alignment horizontal="left" vertical="center" indent="1"/>
    </xf>
    <xf numFmtId="0" fontId="40" fillId="4" borderId="10" xfId="0" applyFont="1" applyFill="1" applyBorder="1" applyAlignment="1">
      <alignment horizontal="left" vertical="center" indent="1"/>
    </xf>
    <xf numFmtId="0" fontId="40" fillId="4" borderId="12" xfId="0" applyFont="1" applyFill="1" applyBorder="1" applyAlignment="1">
      <alignment horizontal="left" vertical="center" indent="1"/>
    </xf>
    <xf numFmtId="0" fontId="61" fillId="4" borderId="11" xfId="2" applyFont="1" applyFill="1" applyBorder="1" applyAlignment="1">
      <alignment horizontal="left" vertical="center" indent="1"/>
    </xf>
    <xf numFmtId="0" fontId="61" fillId="4" borderId="10" xfId="2" applyFont="1" applyFill="1" applyBorder="1" applyAlignment="1">
      <alignment horizontal="left" vertical="center" indent="1"/>
    </xf>
    <xf numFmtId="0" fontId="61" fillId="4" borderId="12" xfId="2" applyFont="1" applyFill="1" applyBorder="1" applyAlignment="1">
      <alignment horizontal="left" vertical="center" indent="1"/>
    </xf>
    <xf numFmtId="0" fontId="40" fillId="4" borderId="38" xfId="0" applyFont="1" applyFill="1" applyBorder="1" applyAlignment="1">
      <alignment horizontal="left" vertical="center" indent="1"/>
    </xf>
    <xf numFmtId="0" fontId="40" fillId="4" borderId="39" xfId="0" applyFont="1" applyFill="1" applyBorder="1" applyAlignment="1">
      <alignment horizontal="left" vertical="center" indent="1"/>
    </xf>
    <xf numFmtId="0" fontId="40" fillId="4" borderId="40" xfId="0" applyFont="1" applyFill="1" applyBorder="1" applyAlignment="1">
      <alignment horizontal="left" vertical="center" indent="1"/>
    </xf>
    <xf numFmtId="0" fontId="40" fillId="4" borderId="103" xfId="0" applyFont="1" applyFill="1" applyBorder="1" applyAlignment="1">
      <alignment horizontal="left" vertical="center" indent="1"/>
    </xf>
    <xf numFmtId="0" fontId="40" fillId="4" borderId="104" xfId="0" applyFont="1" applyFill="1" applyBorder="1" applyAlignment="1">
      <alignment horizontal="left" vertical="center" indent="1"/>
    </xf>
    <xf numFmtId="0" fontId="40" fillId="4" borderId="105" xfId="0" applyFont="1" applyFill="1" applyBorder="1" applyAlignment="1">
      <alignment horizontal="left" vertical="center" indent="1"/>
    </xf>
    <xf numFmtId="0" fontId="40" fillId="4" borderId="101" xfId="0" applyFont="1" applyFill="1" applyBorder="1" applyAlignment="1">
      <alignment horizontal="left" vertical="center" indent="1"/>
    </xf>
    <xf numFmtId="0" fontId="40" fillId="4" borderId="102" xfId="0" applyFont="1" applyFill="1" applyBorder="1" applyAlignment="1">
      <alignment horizontal="left" vertical="center" indent="1"/>
    </xf>
    <xf numFmtId="0" fontId="29" fillId="6" borderId="0" xfId="0" applyFont="1" applyFill="1" applyAlignment="1">
      <alignment horizontal="center" vertical="center"/>
    </xf>
  </cellXfs>
  <cellStyles count="3">
    <cellStyle name="20 % - Accent1" xfId="1" builtinId="30"/>
    <cellStyle name="Lien hypertexte" xfId="2" builtinId="8"/>
    <cellStyle name="Normal" xfId="0" builtinId="0"/>
  </cellStyles>
  <dxfs count="582">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ill>
        <patternFill>
          <bgColor theme="7" tint="0.39994506668294322"/>
        </patternFill>
      </fill>
    </dxf>
    <dxf>
      <fill>
        <patternFill>
          <bgColor rgb="FFFF0000"/>
        </patternFill>
      </fill>
    </dxf>
    <dxf>
      <fill>
        <patternFill>
          <bgColor rgb="FF92D050"/>
        </patternFill>
      </fill>
    </dxf>
    <dxf>
      <font>
        <color theme="0"/>
      </font>
      <fill>
        <patternFill>
          <bgColor theme="1" tint="4.9989318521683403E-2"/>
        </patternFill>
      </fill>
    </dxf>
    <dxf>
      <font>
        <color theme="0"/>
      </font>
      <fill>
        <patternFill>
          <bgColor theme="1"/>
        </patternFill>
      </fill>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theme="0"/>
      </font>
      <fill>
        <patternFill>
          <bgColor theme="1"/>
        </patternFill>
      </fill>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ont>
        <color theme="0"/>
      </font>
      <fill>
        <patternFill>
          <bgColor theme="1"/>
        </patternFill>
      </fill>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ont>
        <color rgb="FF92D050"/>
      </font>
      <fill>
        <patternFill>
          <bgColor rgb="FF92D050"/>
        </patternFill>
      </fill>
      <border>
        <left style="thin">
          <color auto="1"/>
        </left>
        <right style="thin">
          <color auto="1"/>
        </right>
        <top style="thin">
          <color auto="1"/>
        </top>
        <bottom style="thin">
          <color auto="1"/>
        </bottom>
        <vertical/>
        <horizontal/>
      </border>
    </dxf>
    <dxf>
      <font>
        <color theme="7" tint="0.39994506668294322"/>
      </font>
      <fill>
        <patternFill>
          <bgColor theme="7" tint="0.39994506668294322"/>
        </patternFill>
      </fill>
      <border>
        <left style="thin">
          <color auto="1"/>
        </left>
        <right style="thin">
          <color auto="1"/>
        </right>
        <top style="thin">
          <color auto="1"/>
        </top>
        <bottom style="thin">
          <color auto="1"/>
        </bottom>
        <vertical/>
        <horizontal/>
      </border>
    </dxf>
    <dxf>
      <font>
        <color rgb="FFFF0000"/>
      </font>
      <fill>
        <patternFill>
          <bgColor rgb="FFFF0000"/>
        </patternFill>
      </fill>
      <border>
        <left style="thin">
          <color auto="1"/>
        </left>
        <right style="thin">
          <color auto="1"/>
        </right>
        <top style="thin">
          <color auto="1"/>
        </top>
        <bottom style="thin">
          <color auto="1"/>
        </bottom>
        <vertical/>
        <horizontal/>
      </border>
    </dxf>
    <dxf>
      <font>
        <color theme="1"/>
      </font>
      <fill>
        <patternFill>
          <bgColor theme="1"/>
        </patternFill>
      </fill>
      <border>
        <left style="thin">
          <color auto="1"/>
        </left>
        <right style="thin">
          <color auto="1"/>
        </right>
        <top style="thin">
          <color auto="1"/>
        </top>
        <bottom style="thin">
          <color auto="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color rgb="FF92D050"/>
      </font>
      <fill>
        <patternFill>
          <bgColor rgb="FF92D050"/>
        </patternFill>
      </fill>
      <border>
        <left style="thin">
          <color auto="1"/>
        </left>
        <right style="thin">
          <color auto="1"/>
        </right>
        <top style="thin">
          <color auto="1"/>
        </top>
        <bottom style="thin">
          <color auto="1"/>
        </bottom>
        <vertical/>
        <horizontal/>
      </border>
    </dxf>
    <dxf>
      <font>
        <color theme="7" tint="0.39994506668294322"/>
      </font>
      <fill>
        <patternFill>
          <bgColor theme="7" tint="0.39994506668294322"/>
        </patternFill>
      </fill>
      <border>
        <left style="thin">
          <color auto="1"/>
        </left>
        <right style="thin">
          <color auto="1"/>
        </right>
        <top style="thin">
          <color auto="1"/>
        </top>
        <bottom style="thin">
          <color auto="1"/>
        </bottom>
        <vertical/>
        <horizontal/>
      </border>
    </dxf>
    <dxf>
      <font>
        <color rgb="FFFF0000"/>
      </font>
      <fill>
        <patternFill>
          <bgColor rgb="FFFF0000"/>
        </patternFill>
      </fill>
      <border>
        <left style="thin">
          <color auto="1"/>
        </left>
        <right style="thin">
          <color auto="1"/>
        </right>
        <top style="thin">
          <color auto="1"/>
        </top>
        <bottom style="thin">
          <color auto="1"/>
        </bottom>
        <vertical/>
        <horizontal/>
      </border>
    </dxf>
    <dxf>
      <font>
        <color theme="1"/>
      </font>
      <fill>
        <patternFill>
          <bgColor theme="1"/>
        </patternFill>
      </fill>
      <border>
        <left style="thin">
          <color auto="1"/>
        </left>
        <right style="thin">
          <color auto="1"/>
        </right>
        <top style="thin">
          <color auto="1"/>
        </top>
        <bottom style="thin">
          <color auto="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color rgb="FF92D050"/>
      </font>
      <fill>
        <patternFill>
          <bgColor rgb="FF92D050"/>
        </patternFill>
      </fill>
      <border>
        <left style="thin">
          <color auto="1"/>
        </left>
        <right style="thin">
          <color auto="1"/>
        </right>
        <top style="thin">
          <color auto="1"/>
        </top>
        <bottom style="thin">
          <color auto="1"/>
        </bottom>
        <vertical/>
        <horizontal/>
      </border>
    </dxf>
    <dxf>
      <font>
        <color theme="7" tint="0.39994506668294322"/>
      </font>
      <fill>
        <patternFill>
          <bgColor theme="7" tint="0.39994506668294322"/>
        </patternFill>
      </fill>
      <border>
        <left style="thin">
          <color auto="1"/>
        </left>
        <right style="thin">
          <color auto="1"/>
        </right>
        <top style="thin">
          <color auto="1"/>
        </top>
        <bottom style="thin">
          <color auto="1"/>
        </bottom>
        <vertical/>
        <horizontal/>
      </border>
    </dxf>
    <dxf>
      <font>
        <color rgb="FFFF0000"/>
      </font>
      <fill>
        <patternFill>
          <bgColor rgb="FFFF0000"/>
        </patternFill>
      </fill>
      <border>
        <left style="thin">
          <color auto="1"/>
        </left>
        <right style="thin">
          <color auto="1"/>
        </right>
        <top style="thin">
          <color auto="1"/>
        </top>
        <bottom style="thin">
          <color auto="1"/>
        </bottom>
        <vertical/>
        <horizontal/>
      </border>
    </dxf>
    <dxf>
      <font>
        <color theme="1"/>
      </font>
      <fill>
        <patternFill>
          <bgColor theme="1"/>
        </patternFill>
      </fill>
      <border>
        <left style="thin">
          <color auto="1"/>
        </left>
        <right style="thin">
          <color auto="1"/>
        </right>
        <top style="thin">
          <color auto="1"/>
        </top>
        <bottom style="thin">
          <color auto="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b/>
        <i val="0"/>
      </font>
      <fill>
        <patternFill>
          <bgColor rgb="FFFF221D"/>
        </patternFill>
      </fill>
    </dxf>
    <dxf>
      <font>
        <b/>
        <i val="0"/>
        <color theme="1" tint="4.9989318521683403E-2"/>
      </font>
      <fill>
        <patternFill>
          <bgColor rgb="FF60DD43"/>
        </patternFill>
      </fill>
    </dxf>
    <dxf>
      <font>
        <b/>
        <i val="0"/>
      </font>
      <fill>
        <patternFill>
          <bgColor rgb="FFFFC000"/>
        </patternFill>
      </fill>
    </dxf>
    <dxf>
      <font>
        <b/>
        <i val="0"/>
        <color theme="0"/>
      </font>
      <fill>
        <patternFill>
          <bgColor theme="1"/>
        </patternFill>
      </fill>
    </dxf>
    <dxf>
      <font>
        <b/>
        <i val="0"/>
        <color rgb="FFFF0000"/>
      </font>
      <border>
        <left style="thin">
          <color theme="1"/>
        </left>
        <right style="thin">
          <color theme="1"/>
        </right>
        <top style="thin">
          <color theme="1"/>
        </top>
        <bottom style="thin">
          <color theme="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fill>
        <patternFill>
          <bgColor theme="7" tint="0.39994506668294322"/>
        </patternFill>
      </fill>
    </dxf>
    <dxf>
      <font>
        <color theme="1"/>
      </font>
      <fill>
        <patternFill>
          <bgColor rgb="FFFF0000"/>
        </patternFill>
      </fill>
    </dxf>
    <dxf>
      <font>
        <color theme="1"/>
      </font>
      <fill>
        <patternFill>
          <bgColor rgb="FF92D050"/>
        </patternFill>
      </fill>
    </dxf>
    <dxf>
      <font>
        <color theme="1"/>
      </font>
      <fill>
        <patternFill>
          <bgColor theme="7" tint="0.39994506668294322"/>
        </patternFill>
      </fill>
    </dxf>
    <dxf>
      <font>
        <color theme="0"/>
      </font>
      <fill>
        <patternFill>
          <bgColor theme="1"/>
        </patternFill>
      </fill>
    </dxf>
    <dxf>
      <fill>
        <patternFill>
          <bgColor rgb="FFFF0000"/>
        </patternFill>
      </fill>
    </dxf>
    <dxf>
      <font>
        <color theme="0" tint="-0.24994659260841701"/>
      </font>
      <fill>
        <patternFill>
          <bgColor theme="0" tint="-0.24994659260841701"/>
        </patternFill>
      </fill>
      <border>
        <right/>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0"/>
      </font>
      <fill>
        <patternFill>
          <bgColor theme="1"/>
        </patternFill>
      </fill>
    </dxf>
    <dxf>
      <font>
        <color theme="0"/>
      </font>
      <border>
        <right/>
        <top/>
        <bottom/>
        <vertical/>
        <horizontal/>
      </border>
    </dxf>
    <dxf>
      <font>
        <color theme="0"/>
      </font>
    </dxf>
    <dxf>
      <font>
        <color theme="0"/>
      </font>
    </dxf>
    <dxf>
      <font>
        <color theme="0"/>
      </font>
      <border>
        <right/>
        <top/>
        <vertical/>
        <horizontal/>
      </border>
    </dxf>
    <dxf>
      <font>
        <color theme="0"/>
      </font>
      <border>
        <left/>
        <right/>
        <top/>
        <bottom/>
        <vertical/>
        <horizontal/>
      </border>
    </dxf>
    <dxf>
      <font>
        <color theme="0"/>
      </font>
      <border>
        <left/>
        <right/>
        <top/>
        <bottom/>
        <vertical/>
        <horizontal/>
      </border>
    </dxf>
    <dxf>
      <font>
        <b/>
        <i val="0"/>
        <color theme="1"/>
      </font>
    </dxf>
    <dxf>
      <font>
        <color theme="1"/>
      </font>
      <border>
        <left style="thin">
          <color rgb="FFEE0000"/>
        </left>
        <right style="thin">
          <color rgb="FFEE0000"/>
        </right>
        <top style="thin">
          <color rgb="FFEE0000"/>
        </top>
        <bottom style="thin">
          <color rgb="FFEE0000"/>
        </bottom>
        <vertical/>
        <horizontal/>
      </border>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ill>
        <patternFill>
          <bgColor rgb="FF92D050"/>
        </patternFill>
      </fill>
    </dxf>
    <dxf>
      <fill>
        <patternFill>
          <bgColor theme="7" tint="0.39994506668294322"/>
        </patternFill>
      </fill>
    </dxf>
    <dxf>
      <fill>
        <patternFill>
          <bgColor rgb="FFFF0000"/>
        </patternFill>
      </fill>
    </dxf>
    <dxf>
      <font>
        <b/>
        <i val="0"/>
        <color theme="1"/>
      </font>
      <border>
        <left style="thin">
          <color auto="1"/>
        </left>
        <top style="thin">
          <color auto="1"/>
        </top>
        <bottom style="thin">
          <color auto="1"/>
        </bottom>
        <vertical/>
        <horizontal/>
      </border>
    </dxf>
    <dxf>
      <font>
        <b/>
        <i val="0"/>
        <color theme="1"/>
      </font>
      <border>
        <left style="thin">
          <color auto="1"/>
        </left>
        <top style="thin">
          <color auto="1"/>
        </top>
        <bottom style="thin">
          <color auto="1"/>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color theme="1"/>
      </font>
      <border>
        <left style="thin">
          <color rgb="FFFF0000"/>
        </left>
        <right style="thin">
          <color rgb="FFFF0000"/>
        </right>
        <top style="thin">
          <color rgb="FFFF0000"/>
        </top>
        <bottom style="thin">
          <color rgb="FFFF0000"/>
        </bottom>
        <vertical/>
        <horizontal/>
      </border>
    </dxf>
    <dxf>
      <font>
        <b val="0"/>
        <i/>
        <color theme="0"/>
      </font>
      <fill>
        <patternFill>
          <fgColor theme="0"/>
        </patternFill>
      </fill>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ill>
        <patternFill>
          <bgColor rgb="FFFF0000"/>
        </patternFill>
      </fill>
    </dxf>
    <dxf>
      <fill>
        <patternFill>
          <bgColor rgb="FFFFC000"/>
        </patternFill>
      </fill>
    </dxf>
    <dxf>
      <fill>
        <patternFill>
          <bgColor rgb="FF92D050"/>
        </patternFill>
      </fill>
    </dxf>
    <dxf>
      <font>
        <color theme="0"/>
      </font>
      <fill>
        <patternFill>
          <bgColor theme="1" tint="4.9989318521683403E-2"/>
        </patternFill>
      </fill>
    </dxf>
    <dxf>
      <font>
        <color theme="1"/>
      </font>
      <border>
        <right style="thin">
          <color rgb="FFFF0000"/>
        </right>
        <top style="thin">
          <color rgb="FFFF0000"/>
        </top>
        <bottom style="thin">
          <color rgb="FFFF0000"/>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FF0000"/>
        </right>
        <top style="thin">
          <color rgb="FFFF0000"/>
        </top>
        <bottom style="thin">
          <color rgb="FFFF0000"/>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auto="1"/>
        </right>
        <top style="thin">
          <color auto="1"/>
        </top>
        <bottom style="thin">
          <color auto="1"/>
        </bottom>
        <vertical/>
        <horizontal/>
      </border>
    </dxf>
    <dxf>
      <fill>
        <patternFill>
          <bgColor rgb="FF92D050"/>
        </patternFill>
      </fill>
    </dxf>
    <dxf>
      <fill>
        <patternFill>
          <bgColor theme="7" tint="0.39994506668294322"/>
        </patternFill>
      </fill>
    </dxf>
    <dxf>
      <fill>
        <patternFill>
          <bgColor rgb="FFFF0000"/>
        </patternFill>
      </fill>
    </dxf>
    <dxf>
      <fill>
        <patternFill>
          <fgColor theme="0"/>
        </patternFill>
      </fill>
    </dxf>
    <dxf>
      <fill>
        <patternFill>
          <fgColor theme="0"/>
        </patternFill>
      </fill>
    </dxf>
    <dxf>
      <fill>
        <patternFill>
          <fgColor theme="0"/>
        </patternFill>
      </fill>
    </dxf>
    <dxf>
      <fill>
        <patternFill>
          <fgColor theme="0"/>
        </patternFill>
      </fill>
    </dxf>
    <dxf>
      <fill>
        <patternFill>
          <fgColor theme="0"/>
        </patternFill>
      </fill>
    </dxf>
    <dxf>
      <fill>
        <patternFill>
          <bgColor rgb="FFFFF8CD"/>
        </patternFill>
      </fill>
    </dxf>
    <dxf>
      <font>
        <color theme="1"/>
      </font>
      <border>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ill>
        <patternFill>
          <bgColor rgb="FFFFF8CD"/>
        </patternFill>
      </fill>
    </dxf>
    <dxf>
      <font>
        <color theme="1"/>
      </font>
      <border>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ill>
        <patternFill>
          <bgColor rgb="FFFFF8CD"/>
        </patternFill>
      </fill>
    </dxf>
    <dxf>
      <font>
        <color theme="1"/>
      </font>
      <border>
        <right style="thin">
          <color theme="1"/>
        </right>
        <top style="thin">
          <color theme="1"/>
        </top>
        <bottom style="thin">
          <color theme="1"/>
        </bottom>
        <vertical/>
        <horizontal/>
      </border>
    </dxf>
    <dxf>
      <font>
        <color theme="1"/>
      </font>
      <border>
        <left style="thin">
          <color theme="1"/>
        </left>
        <top style="thin">
          <color theme="1"/>
        </top>
        <bottom style="thin">
          <color theme="1"/>
        </bottom>
        <vertical/>
        <horizontal/>
      </border>
    </dxf>
    <dxf>
      <fill>
        <patternFill>
          <bgColor rgb="FFFFF8CD"/>
        </patternFill>
      </fill>
    </dxf>
    <dxf>
      <font>
        <color theme="1"/>
      </font>
      <border>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ill>
        <patternFill>
          <bgColor rgb="FFFFF8CD"/>
        </patternFill>
      </fill>
    </dxf>
    <dxf>
      <font>
        <color theme="1"/>
      </font>
      <border>
        <right style="thin">
          <color auto="1"/>
        </righ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fill>
        <patternFill>
          <bgColor rgb="FFFFF8CD"/>
        </patternFill>
      </fill>
      <border>
        <left style="thin">
          <color auto="1"/>
        </left>
        <right style="thin">
          <color auto="1"/>
        </right>
        <top style="thin">
          <color auto="1"/>
        </top>
        <bottom style="thin">
          <color auto="1"/>
        </bottom>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fill>
        <patternFill>
          <bgColor theme="0"/>
        </patternFill>
      </fill>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border>
        <top style="thin">
          <color auto="1"/>
        </top>
        <vertical/>
        <horizontal/>
      </border>
    </dxf>
    <dxf>
      <font>
        <color theme="0"/>
      </font>
      <border>
        <right/>
        <top/>
        <bottom/>
        <vertical/>
        <horizontal/>
      </border>
    </dxf>
    <dxf>
      <font>
        <color theme="0"/>
      </font>
      <border>
        <right/>
        <top/>
        <bottom/>
        <vertical/>
        <horizontal/>
      </border>
    </dxf>
    <dxf>
      <font>
        <color theme="0"/>
      </font>
      <fill>
        <patternFill>
          <bgColor theme="0"/>
        </patternFill>
      </fill>
      <border>
        <left/>
        <right/>
        <top/>
        <bottom/>
        <vertical/>
        <horizontal/>
      </border>
    </dxf>
    <dxf>
      <font>
        <color theme="0"/>
      </font>
      <fill>
        <patternFill>
          <bgColor theme="0"/>
        </patternFill>
      </fill>
      <border>
        <left/>
        <top/>
        <bottom/>
        <vertical/>
        <horizontal/>
      </border>
    </dxf>
    <dxf>
      <font>
        <color theme="0"/>
      </font>
      <fill>
        <patternFill>
          <bgColor theme="0"/>
        </patternFill>
      </fill>
      <border>
        <left/>
        <top/>
        <bottom/>
        <vertical/>
        <horizontal/>
      </border>
    </dxf>
    <dxf>
      <font>
        <color theme="0"/>
      </font>
      <fill>
        <patternFill>
          <bgColor theme="0"/>
        </patternFill>
      </fill>
      <border>
        <left/>
        <right/>
        <top/>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1"/>
      </font>
      <border>
        <right style="thin">
          <color auto="1"/>
        </right>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fill>
        <patternFill>
          <bgColor rgb="FF92D050"/>
        </patternFill>
      </fill>
      <border>
        <right style="thin">
          <color auto="1"/>
        </right>
        <top style="thin">
          <color auto="1"/>
        </top>
        <bottom style="thin">
          <color auto="1"/>
        </bottom>
      </border>
    </dxf>
    <dxf>
      <font>
        <color theme="1"/>
      </font>
      <fill>
        <patternFill>
          <bgColor theme="7" tint="0.39994506668294322"/>
        </patternFill>
      </fill>
      <border>
        <right style="thin">
          <color auto="1"/>
        </right>
        <top style="thin">
          <color auto="1"/>
        </top>
        <bottom style="thin">
          <color auto="1"/>
        </bottom>
      </border>
    </dxf>
    <dxf>
      <font>
        <color theme="1"/>
      </font>
      <fill>
        <patternFill>
          <bgColor rgb="FFFF0000"/>
        </patternFill>
      </fill>
      <border>
        <right style="thin">
          <color auto="1"/>
        </right>
        <top style="thin">
          <color auto="1"/>
        </top>
        <bottom style="thin">
          <color auto="1"/>
        </bottom>
      </border>
    </dxf>
    <dxf>
      <font>
        <color theme="0"/>
      </font>
      <fill>
        <patternFill>
          <bgColor theme="1"/>
        </patternFill>
      </fill>
      <border>
        <right style="thin">
          <color auto="1"/>
        </right>
        <top style="thin">
          <color auto="1"/>
        </top>
        <bottom style="thin">
          <color auto="1"/>
        </bottom>
      </border>
    </dxf>
    <dxf>
      <font>
        <color theme="0"/>
      </font>
      <border>
        <left/>
        <right/>
        <top/>
        <bottom/>
        <vertical/>
        <horizontal/>
      </border>
    </dxf>
    <dxf>
      <font>
        <color theme="0"/>
      </font>
      <border>
        <right/>
        <top/>
        <bottom/>
        <vertical/>
        <horizontal/>
      </border>
    </dxf>
    <dxf>
      <font>
        <color theme="0"/>
      </font>
      <border>
        <right/>
        <top/>
        <bottom/>
        <vertical/>
        <horizontal/>
      </border>
    </dxf>
    <dxf>
      <font>
        <color theme="0"/>
      </font>
      <border>
        <right/>
        <top/>
        <bottom/>
        <vertical/>
        <horizontal/>
      </border>
    </dxf>
    <dxf>
      <font>
        <color theme="0"/>
      </font>
      <border>
        <left/>
        <top/>
        <bottom/>
        <vertical/>
        <horizontal/>
      </border>
    </dxf>
    <dxf>
      <font>
        <color theme="0"/>
      </font>
      <border>
        <left/>
        <top/>
        <bottom/>
        <vertical/>
        <horizontal/>
      </border>
    </dxf>
    <dxf>
      <font>
        <color theme="0"/>
      </font>
      <border>
        <left/>
        <top/>
        <bottom/>
        <vertical/>
        <horizontal/>
      </border>
    </dxf>
    <dxf>
      <font>
        <color theme="0"/>
      </font>
      <border>
        <left/>
        <right/>
        <top/>
        <bottom/>
        <vertical/>
        <horizontal/>
      </border>
    </dxf>
    <dxf>
      <font>
        <color theme="0"/>
      </font>
      <border>
        <left/>
        <right/>
        <top/>
        <bottom/>
        <vertical/>
        <horizontal/>
      </border>
    </dxf>
    <dxf>
      <font>
        <color theme="1"/>
      </font>
      <border>
        <right style="thin">
          <color rgb="FFD40E0E"/>
        </right>
        <top style="thin">
          <color rgb="FFD40E0E"/>
        </top>
        <bottom style="thin">
          <color rgb="FFD40E0E"/>
        </bottom>
        <vertical/>
        <horizontal/>
      </border>
    </dxf>
    <dxf>
      <fill>
        <patternFill>
          <bgColor rgb="FF92D050"/>
        </patternFill>
      </fill>
    </dxf>
    <dxf>
      <fill>
        <patternFill>
          <bgColor theme="7" tint="0.39994506668294322"/>
        </patternFill>
      </fill>
    </dxf>
    <dxf>
      <fill>
        <patternFill>
          <bgColor rgb="FFFF0000"/>
        </patternFill>
      </fill>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top style="thin">
          <color auto="1"/>
        </top>
        <bottom style="thin">
          <color auto="1"/>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rgb="FFD40E0E"/>
        </left>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0"/>
      </font>
      <border>
        <right/>
        <top/>
        <vertical/>
        <horizontal/>
      </border>
    </dxf>
    <dxf>
      <font>
        <color auto="1"/>
      </font>
      <fill>
        <patternFill>
          <fgColor theme="0"/>
        </patternFill>
      </fill>
      <border>
        <left style="thin">
          <color rgb="FFD40E0E"/>
        </left>
        <right style="thin">
          <color rgb="FFD40E0E"/>
        </right>
        <top style="thin">
          <color rgb="FFD40E0E"/>
        </top>
        <bottom style="thin">
          <color rgb="FFD40E0E"/>
        </bottom>
        <vertical/>
        <horizontal/>
      </border>
    </dxf>
    <dxf>
      <fill>
        <patternFill>
          <bgColor rgb="FF92D050"/>
        </patternFill>
      </fill>
    </dxf>
    <dxf>
      <fill>
        <patternFill>
          <bgColor rgb="FFFFC000"/>
        </patternFill>
      </fill>
    </dxf>
    <dxf>
      <font>
        <color theme="0"/>
      </font>
      <fill>
        <patternFill patternType="solid">
          <bgColor theme="0"/>
        </patternFill>
      </fill>
    </dxf>
    <dxf>
      <border>
        <bottom style="thin">
          <color auto="1"/>
        </bottom>
        <vertical/>
        <horizontal/>
      </border>
    </dxf>
    <dxf>
      <font>
        <color theme="0"/>
      </font>
      <fill>
        <patternFill>
          <fgColor theme="0"/>
          <bgColor theme="0"/>
        </patternFill>
      </fill>
      <border>
        <left/>
        <right/>
        <top/>
        <bottom/>
        <vertical/>
        <horizontal/>
      </border>
    </dxf>
    <dxf>
      <font>
        <color theme="0"/>
      </font>
      <fill>
        <patternFill>
          <bgColor theme="1"/>
        </patternFill>
      </fill>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1"/>
      </font>
      <fill>
        <patternFill>
          <bgColor theme="7" tint="0.39994506668294322"/>
        </patternFill>
      </fill>
    </dxf>
    <dxf>
      <font>
        <color theme="1"/>
      </font>
      <fill>
        <patternFill>
          <bgColor rgb="FF92D050"/>
        </patternFill>
      </fill>
    </dxf>
    <dxf>
      <font>
        <color theme="1"/>
      </font>
      <fill>
        <patternFill>
          <bgColor rgb="FFFF0000"/>
        </patternFill>
      </fill>
    </dxf>
    <dxf>
      <font>
        <color theme="0"/>
      </font>
      <fill>
        <patternFill>
          <bgColor theme="1"/>
        </patternFill>
      </fill>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right style="thin">
          <color auto="1"/>
        </right>
        <top style="thin">
          <color auto="1"/>
        </top>
        <bottom style="thin">
          <color auto="1"/>
        </bottom>
        <vertical/>
        <horizontal/>
      </border>
    </dxf>
    <dxf>
      <font>
        <color theme="1"/>
      </font>
      <fill>
        <patternFill>
          <bgColor rgb="FF92D050"/>
        </patternFill>
      </fill>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right style="thin">
          <color rgb="FFD40E0E"/>
        </right>
        <top style="thin">
          <color rgb="FFD40E0E"/>
        </top>
        <bottom style="thin">
          <color rgb="FFD40E0E"/>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left style="thin">
          <color auto="1"/>
        </left>
        <top style="thin">
          <color auto="1"/>
        </top>
        <bottom style="thin">
          <color auto="1"/>
        </bottom>
        <vertical/>
        <horizontal/>
      </border>
    </dxf>
    <dxf>
      <font>
        <color theme="1"/>
      </font>
      <border>
        <right style="thin">
          <color rgb="FFD40E0E"/>
        </right>
        <top style="thin">
          <color rgb="FFD40E0E"/>
        </top>
        <bottom style="thin">
          <color rgb="FFD40E0E"/>
        </bottom>
        <vertical/>
        <horizontal/>
      </border>
    </dxf>
    <dxf>
      <border>
        <vertical/>
        <horizontal/>
      </border>
    </dxf>
    <dxf>
      <border>
        <vertical/>
        <horizontal/>
      </border>
    </dxf>
    <dxf>
      <font>
        <color theme="1"/>
      </font>
      <border>
        <left style="thin">
          <color auto="1"/>
        </left>
        <top style="thin">
          <color auto="1"/>
        </top>
        <bottom style="thin">
          <color auto="1"/>
        </bottom>
        <vertical/>
        <horizontal/>
      </border>
    </dxf>
    <dxf>
      <font>
        <color theme="0"/>
      </font>
      <border>
        <left/>
        <right/>
        <top/>
        <bottom/>
        <vertical/>
        <horizontal/>
      </border>
    </dxf>
    <dxf>
      <font>
        <color theme="1"/>
      </font>
      <fill>
        <patternFill>
          <bgColor theme="7" tint="0.39994506668294322"/>
        </patternFill>
      </fill>
    </dxf>
    <dxf>
      <font>
        <color theme="1"/>
      </font>
      <fill>
        <patternFill>
          <bgColor rgb="FF92D050"/>
        </patternFill>
      </fill>
    </dxf>
    <dxf>
      <font>
        <color theme="1"/>
      </font>
      <fill>
        <patternFill>
          <bgColor theme="7" tint="0.39994506668294322"/>
        </patternFill>
      </fill>
    </dxf>
    <dxf>
      <font>
        <color theme="1"/>
      </font>
      <fill>
        <patternFill>
          <bgColor rgb="FFFF0000"/>
        </patternFill>
      </fill>
    </dxf>
    <dxf>
      <font>
        <color theme="0"/>
      </font>
      <fill>
        <patternFill>
          <bgColor theme="1"/>
        </patternFill>
      </fill>
    </dxf>
    <dxf>
      <font>
        <color theme="0"/>
      </font>
      <fill>
        <patternFill>
          <bgColor theme="0"/>
        </patternFill>
      </fill>
      <border>
        <right/>
        <top/>
        <bottom/>
        <vertical/>
        <horizontal/>
      </border>
    </dxf>
    <dxf>
      <font>
        <color theme="0"/>
      </font>
      <fill>
        <patternFill>
          <bgColor theme="0"/>
        </patternFill>
      </fill>
      <border>
        <right/>
        <top/>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ont>
        <color theme="1"/>
      </font>
      <border>
        <left style="thin">
          <color auto="1"/>
        </left>
        <right style="thin">
          <color auto="1"/>
        </right>
        <top style="thin">
          <color auto="1"/>
        </top>
        <bottom style="thin">
          <color auto="1"/>
        </bottom>
        <vertical/>
        <horizontal/>
      </border>
    </dxf>
    <dxf>
      <fill>
        <patternFill>
          <bgColor theme="0"/>
        </patternFill>
      </fill>
      <border>
        <bottom style="thin">
          <color auto="1"/>
        </bottom>
        <vertical/>
        <horizontal/>
      </border>
    </dxf>
    <dxf>
      <border>
        <left style="thin">
          <color auto="1"/>
        </left>
        <right style="thin">
          <color auto="1"/>
        </right>
        <top style="thin">
          <color auto="1"/>
        </top>
        <bottom style="thin">
          <color auto="1"/>
        </bottom>
        <vertical/>
        <horizontal/>
      </border>
    </dxf>
    <dxf>
      <font>
        <color theme="1"/>
      </font>
      <fill>
        <patternFill>
          <bgColor rgb="FF92D050"/>
        </patternFill>
      </fill>
    </dxf>
    <dxf>
      <font>
        <color theme="1"/>
      </font>
      <fill>
        <patternFill>
          <bgColor rgb="FFFF0000"/>
        </patternFill>
      </fill>
    </dxf>
    <dxf>
      <font>
        <color theme="0"/>
      </font>
      <fill>
        <patternFill>
          <bgColor theme="1"/>
        </patternFill>
      </fill>
    </dxf>
    <dxf>
      <font>
        <color theme="0"/>
      </font>
      <border>
        <vertical/>
        <horizontal/>
      </border>
    </dxf>
    <dxf>
      <border>
        <right style="thin">
          <color auto="1"/>
        </right>
        <vertical/>
        <horizontal/>
      </border>
    </dxf>
    <dxf>
      <border>
        <bottom style="thin">
          <color auto="1"/>
        </bottom>
        <vertical/>
        <horizontal/>
      </border>
    </dxf>
    <dxf>
      <border>
        <right style="thin">
          <color auto="1"/>
        </right>
        <bottom style="thin">
          <color auto="1"/>
        </bottom>
        <vertical/>
        <horizontal/>
      </border>
    </dxf>
    <dxf>
      <font>
        <color theme="1"/>
      </font>
      <border>
        <right style="thin">
          <color theme="1"/>
        </right>
        <top style="thin">
          <color theme="1"/>
        </top>
        <bottom style="thin">
          <color theme="1"/>
        </bottom>
        <vertical/>
        <horizontal/>
      </border>
    </dxf>
    <dxf>
      <border>
        <left style="thin">
          <color auto="1"/>
        </left>
        <vertical/>
        <horizontal/>
      </border>
    </dxf>
    <dxf>
      <font>
        <color theme="0"/>
      </font>
      <fill>
        <patternFill>
          <fgColor theme="0"/>
          <bgColor theme="0"/>
        </patternFill>
      </fill>
      <border>
        <left/>
        <right/>
        <top/>
        <bottom/>
        <vertical/>
        <horizontal/>
      </border>
    </dxf>
    <dxf>
      <fill>
        <patternFill>
          <fgColor theme="0"/>
          <bgColor theme="0"/>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tint="-0.14996795556505021"/>
      </font>
      <fill>
        <patternFill>
          <bgColor theme="0" tint="-0.14996795556505021"/>
        </patternFill>
      </fill>
    </dxf>
    <dxf>
      <font>
        <color theme="0"/>
      </font>
    </dxf>
    <dxf>
      <font>
        <b val="0"/>
        <i/>
        <color theme="0" tint="-0.24994659260841701"/>
      </font>
      <fill>
        <patternFill>
          <bgColor theme="0"/>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fgColor theme="0"/>
          <bgColor theme="0"/>
        </patternFill>
      </fill>
      <border>
        <left/>
        <right style="thin">
          <color auto="1"/>
        </right>
        <top/>
        <bottom/>
        <vertical/>
        <horizontal/>
      </border>
    </dxf>
    <dxf>
      <font>
        <color theme="0"/>
      </font>
      <fill>
        <patternFill>
          <fgColor theme="0"/>
          <bgColor theme="0"/>
        </patternFill>
      </fill>
      <border>
        <left/>
        <right style="thin">
          <color auto="1"/>
        </right>
        <top/>
        <bottom/>
        <vertical/>
        <horizontal/>
      </border>
    </dxf>
    <dxf>
      <font>
        <color theme="0"/>
      </font>
      <fill>
        <patternFill>
          <bgColor theme="0"/>
        </patternFill>
      </fill>
      <border>
        <left/>
        <right/>
        <top/>
        <bottom style="thin">
          <color auto="1"/>
        </bottom>
        <vertical/>
        <horizontal/>
      </border>
    </dxf>
    <dxf>
      <font>
        <b val="0"/>
        <i/>
        <color theme="0"/>
      </font>
      <fill>
        <patternFill>
          <fgColor theme="0"/>
          <bgColor theme="0"/>
        </patternFill>
      </fill>
      <border>
        <left/>
        <right/>
        <top/>
        <bottom/>
      </border>
    </dxf>
    <dxf>
      <border>
        <left style="thin">
          <color rgb="FFC00000"/>
        </left>
        <right style="thin">
          <color rgb="FFC00000"/>
        </right>
        <top style="thin">
          <color rgb="FFC00000"/>
        </top>
        <bottom style="thin">
          <color rgb="FFC00000"/>
        </bottom>
        <vertical/>
        <horizontal/>
      </border>
    </dxf>
    <dxf>
      <font>
        <b val="0"/>
        <i/>
        <color theme="0"/>
      </font>
      <fill>
        <patternFill>
          <bgColor theme="0"/>
        </patternFill>
      </fill>
    </dxf>
    <dxf>
      <font>
        <b val="0"/>
        <i/>
        <color theme="0"/>
      </font>
      <fill>
        <patternFill>
          <bgColor theme="0"/>
        </patternFill>
      </fill>
    </dxf>
    <dxf>
      <font>
        <b val="0"/>
        <i/>
        <color theme="0"/>
      </font>
      <fill>
        <patternFill>
          <bgColor theme="0"/>
        </patternFill>
      </fill>
    </dxf>
    <dxf>
      <font>
        <b val="0"/>
        <i/>
        <color theme="0"/>
      </font>
      <fill>
        <patternFill>
          <bgColor theme="0"/>
        </patternFill>
      </fill>
    </dxf>
    <dxf>
      <font>
        <b val="0"/>
        <i/>
        <color theme="0"/>
      </font>
      <fill>
        <patternFill>
          <bgColor theme="0"/>
        </patternFill>
      </fill>
    </dxf>
    <dxf>
      <font>
        <b val="0"/>
        <i/>
        <color theme="2" tint="-0.24994659260841701"/>
      </font>
      <fill>
        <patternFill>
          <bgColor theme="0"/>
        </patternFill>
      </fill>
    </dxf>
    <dxf>
      <font>
        <b val="0"/>
        <i/>
        <color theme="2" tint="-0.24994659260841701"/>
      </font>
      <fill>
        <patternFill>
          <bgColor theme="0"/>
        </patternFill>
      </fill>
    </dxf>
    <dxf>
      <font>
        <b val="0"/>
        <i/>
        <color theme="2" tint="-0.24994659260841701"/>
      </font>
      <fill>
        <patternFill>
          <bgColor theme="0"/>
        </patternFill>
      </fill>
    </dxf>
    <dxf>
      <font>
        <b val="0"/>
        <i/>
        <color theme="0"/>
      </font>
      <fill>
        <patternFill>
          <fgColor theme="0"/>
          <bgColor theme="0"/>
        </patternFill>
      </fill>
      <border>
        <left/>
        <right/>
        <top/>
        <bottom/>
      </border>
    </dxf>
    <dxf>
      <border>
        <left style="thin">
          <color auto="1"/>
        </left>
        <right style="thin">
          <color auto="1"/>
        </right>
        <top style="thin">
          <color auto="1"/>
        </top>
        <bottom style="thin">
          <color auto="1"/>
        </bottom>
        <vertical/>
        <horizontal/>
      </border>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theme="7" tint="0.39994506668294322"/>
        </patternFill>
      </fill>
      <border>
        <left style="thin">
          <color theme="7"/>
        </left>
        <right style="thin">
          <color theme="7"/>
        </right>
        <top style="thin">
          <color theme="7"/>
        </top>
        <bottom style="thin">
          <color theme="7"/>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rgb="FFFF0000"/>
        </patternFill>
      </fill>
      <border>
        <left style="thin">
          <color rgb="FFC00000"/>
        </left>
        <right style="thin">
          <color rgb="FFC00000"/>
        </right>
        <top style="thin">
          <color rgb="FFC00000"/>
        </top>
        <bottom style="thin">
          <color rgb="FFC00000"/>
        </bottom>
        <vertical/>
        <horizontal/>
      </border>
    </dxf>
    <dxf>
      <font>
        <color theme="0"/>
      </font>
      <fill>
        <patternFill>
          <bgColor theme="1" tint="0.14996795556505021"/>
        </patternFill>
      </fill>
    </dxf>
    <dxf>
      <font>
        <color theme="0"/>
      </font>
      <fill>
        <patternFill>
          <bgColor theme="1" tint="0.14996795556505021"/>
        </patternFill>
      </fill>
    </dxf>
    <dxf>
      <fill>
        <patternFill>
          <bgColor rgb="FFFF0000"/>
        </patternFill>
      </fill>
      <border>
        <left style="thin">
          <color rgb="FFC00000"/>
        </left>
        <right style="thin">
          <color rgb="FFC00000"/>
        </right>
        <top style="thin">
          <color rgb="FFC00000"/>
        </top>
        <bottom style="thin">
          <color rgb="FFC00000"/>
        </bottom>
        <vertical/>
        <horizontal/>
      </border>
    </dxf>
    <dxf>
      <fill>
        <patternFill>
          <bgColor rgb="FF92D050"/>
        </patternFill>
      </fill>
      <border>
        <left style="thin">
          <color theme="9" tint="-0.24994659260841701"/>
        </left>
        <right style="thin">
          <color theme="9" tint="-0.24994659260841701"/>
        </right>
        <top style="thin">
          <color theme="9" tint="-0.24994659260841701"/>
        </top>
        <bottom style="thin">
          <color theme="9" tint="-0.24994659260841701"/>
        </bottom>
        <vertical/>
        <horizontal/>
      </border>
    </dxf>
    <dxf>
      <fill>
        <patternFill>
          <bgColor theme="7" tint="0.39994506668294322"/>
        </patternFill>
      </fill>
      <border>
        <left style="thin">
          <color theme="7"/>
        </left>
        <right style="thin">
          <color theme="7"/>
        </right>
        <top style="thin">
          <color theme="7"/>
        </top>
        <bottom style="thin">
          <color theme="7"/>
        </bottom>
        <vertical/>
        <horizontal/>
      </border>
    </dxf>
  </dxfs>
  <tableStyles count="0" defaultTableStyle="TableStyleMedium2" defaultPivotStyle="PivotStyleLight16"/>
  <colors>
    <mruColors>
      <color rgb="FFD7EACC"/>
      <color rgb="FFEE0000"/>
      <color rgb="FF00C057"/>
      <color rgb="FFA6A6A6"/>
      <color rgb="FFEFF6FB"/>
      <color rgb="FFF3F8F2"/>
      <color rgb="FFDEEBF6"/>
      <color rgb="FFEAF3E9"/>
      <color rgb="FFE8F4FC"/>
      <color rgb="FFC8E6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microsoft.com/office/2006/relationships/vbaProject" Target="vbaProject.bin"/><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682623</xdr:colOff>
      <xdr:row>0</xdr:row>
      <xdr:rowOff>116973</xdr:rowOff>
    </xdr:from>
    <xdr:ext cx="2210972" cy="1236963"/>
    <xdr:pic>
      <xdr:nvPicPr>
        <xdr:cNvPr id="2" name="Image 1" descr="Une image contenant dessin, signe&#10;&#10;Description générée automatiquement">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screen">
          <a:extLst>
            <a:ext uri="{28A0092B-C50C-407E-A947-70E740481C1C}">
              <a14:useLocalDpi xmlns:a14="http://schemas.microsoft.com/office/drawing/2010/main" val="0"/>
            </a:ext>
          </a:extLst>
        </a:blip>
        <a:srcRect l="43928" t="-870" r="-14718" b="870"/>
        <a:stretch/>
      </xdr:blipFill>
      <xdr:spPr>
        <a:xfrm>
          <a:off x="2252343" y="116973"/>
          <a:ext cx="2210972" cy="1236963"/>
        </a:xfrm>
        <a:prstGeom prst="rect">
          <a:avLst/>
        </a:prstGeom>
      </xdr:spPr>
    </xdr:pic>
    <xdr:clientData/>
  </xdr:oneCellAnchor>
  <xdr:oneCellAnchor>
    <xdr:from>
      <xdr:col>2</xdr:col>
      <xdr:colOff>682624</xdr:colOff>
      <xdr:row>4</xdr:row>
      <xdr:rowOff>0</xdr:rowOff>
    </xdr:from>
    <xdr:ext cx="1925221" cy="1055932"/>
    <xdr:pic>
      <xdr:nvPicPr>
        <xdr:cNvPr id="3" name="Image 2" descr="Présentation générale – Laboratoire Ecosystèmes et Sociétés ...">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52344" y="731520"/>
          <a:ext cx="1925221" cy="105593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18</xdr:col>
          <xdr:colOff>50800</xdr:colOff>
          <xdr:row>1</xdr:row>
          <xdr:rowOff>38100</xdr:rowOff>
        </xdr:from>
        <xdr:to>
          <xdr:col>19</xdr:col>
          <xdr:colOff>660400</xdr:colOff>
          <xdr:row>1</xdr:row>
          <xdr:rowOff>514350</xdr:rowOff>
        </xdr:to>
        <xdr:sp macro="" textlink="">
          <xdr:nvSpPr>
            <xdr:cNvPr id="2050" name="Button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ln w="9525">
              <a:miter lim="800000"/>
              <a:headEnd/>
              <a:tailEnd/>
            </a:ln>
          </xdr:spPr>
          <xdr:txBody>
            <a:bodyPr vertOverflow="clip" wrap="square" lIns="54864" tIns="59436" rIns="54864" bIns="59436" anchor="ctr" upright="1"/>
            <a:lstStyle/>
            <a:p>
              <a:pPr algn="ctr" rtl="0">
                <a:defRPr sz="1000"/>
              </a:pPr>
              <a:r>
                <a:rPr lang="fr-FR" sz="2000" b="1" i="0" u="none" strike="noStrike" baseline="0">
                  <a:solidFill>
                    <a:srgbClr val="000000"/>
                  </a:solidFill>
                  <a:latin typeface="Calibri"/>
                  <a:ea typeface="Calibri"/>
                  <a:cs typeface="Calibri"/>
                </a:rPr>
                <a:t>REMISE À ZÉRO</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ioses/Projets/COMPENS%20Caroline%20Jaugey/CDD%20Morgane/GEPE%202.00/GEPE%20CALD/26.06.01_GEPE%20CAL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jaugey\Desktop\GEPE%20V2_CJ.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ISEZ-MOI"/>
      <sheetName val="SOMMAIRE"/>
      <sheetName val="INFORMATIONS GENERALES"/>
      <sheetName val="EVALUATION (1)"/>
      <sheetName val="BILAN_AVIS (1)"/>
      <sheetName val="RESSOURCES"/>
      <sheetName val="GLOSSAIRE"/>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2)"/>
      <sheetName val="LISEZ-MOI"/>
      <sheetName val="EVALUATION"/>
      <sheetName val="BILAN_AVIS"/>
      <sheetName val="RESSOURCES"/>
      <sheetName val="GLOSSAIRE"/>
    </sheetNames>
    <sheetDataSet>
      <sheetData sheetId="0" refreshError="1"/>
      <sheetData sheetId="1" refreshError="1"/>
      <sheetData sheetId="2"/>
      <sheetData sheetId="3" refreshError="1"/>
      <sheetData sheetId="4" refreshError="1"/>
      <sheetData sheetId="5" refreshError="1"/>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al.inrae.fr/hal-0310176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cerema.fr/fr/system/files?file=documents/2023/06/methode_pge_publi_mai2023.pdf" TargetMode="External"/><Relationship Id="rId7" Type="http://schemas.openxmlformats.org/officeDocument/2006/relationships/drawing" Target="../drawings/drawing2.xml"/><Relationship Id="rId2" Type="http://schemas.openxmlformats.org/officeDocument/2006/relationships/hyperlink" Target="https://theses.hal.science/tel-05262513v1/file/DESCHLER_2025_archivage.pdf" TargetMode="External"/><Relationship Id="rId1" Type="http://schemas.openxmlformats.org/officeDocument/2006/relationships/hyperlink" Target="https://pogeis.ofb.fr/" TargetMode="External"/><Relationship Id="rId6" Type="http://schemas.openxmlformats.org/officeDocument/2006/relationships/printerSettings" Target="../printerSettings/printerSettings3.bin"/><Relationship Id="rId5" Type="http://schemas.openxmlformats.org/officeDocument/2006/relationships/hyperlink" Target="https://www.ecologie.gouv.fr/sites/default/files/publications/Th%C3%A9ma%20-%20Guide%20d%E2%80%99aide%20%C3%A0%20la%20d%C3%A9finition%20des%20mesures%20ERC.pdf" TargetMode="External"/><Relationship Id="rId4" Type="http://schemas.openxmlformats.org/officeDocument/2006/relationships/hyperlink" Target="https://www.cerema.fr/fr/system/files?file=documents/2023/06/methode_pge_publi_mai2023.pdf" TargetMode="External"/><Relationship Id="rId9"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hyperlink" Target="https://inpn.mnhn.fr/docs/ref_habitats/EUNIS_trad_francais.pdf" TargetMode="External"/><Relationship Id="rId13" Type="http://schemas.openxmlformats.org/officeDocument/2006/relationships/hyperlink" Target="https://www.legifrance.gouv.fr/loda/id/JORFTEXT000021384277/2021-01-03" TargetMode="External"/><Relationship Id="rId18" Type="http://schemas.openxmlformats.org/officeDocument/2006/relationships/hyperlink" Target="https://inpn.mnhn.fr/accueil/donnees-referentiels" TargetMode="External"/><Relationship Id="rId26" Type="http://schemas.openxmlformats.org/officeDocument/2006/relationships/hyperlink" Target="https://uicn.fr/liste-rouge-mondiale/" TargetMode="External"/><Relationship Id="rId3" Type="http://schemas.openxmlformats.org/officeDocument/2006/relationships/hyperlink" Target="https://www.ecologie.gouv.fr/sites/default/files/publications/Th%C3%A9ma%20-%20Guide%20d%E2%80%99aide%20%C3%A0%20la%20d%C3%A9finition%20des%20mesures%20ERC.pdf" TargetMode="External"/><Relationship Id="rId21" Type="http://schemas.openxmlformats.org/officeDocument/2006/relationships/hyperlink" Target="https://inpn.mnhn.fr/docs/natura2000/Directive_habitats_version_consolidee_2007.pdf" TargetMode="External"/><Relationship Id="rId7" Type="http://schemas.openxmlformats.org/officeDocument/2006/relationships/hyperlink" Target="https://objectif-paysages.developpement-durable.gouv.fr/carte-interactive-1?poi_atlas=1" TargetMode="External"/><Relationship Id="rId12" Type="http://schemas.openxmlformats.org/officeDocument/2006/relationships/hyperlink" Target="https://inpn.mnhn.fr/docs/natura2000/Directive_oiseaux_version_2009.pdf" TargetMode="External"/><Relationship Id="rId17" Type="http://schemas.openxmlformats.org/officeDocument/2006/relationships/hyperlink" Target="https://ofb.gouv.fr/centres-de-ressources" TargetMode="External"/><Relationship Id="rId25" Type="http://schemas.openxmlformats.org/officeDocument/2006/relationships/hyperlink" Target="https://reseau-cen.org/membres/" TargetMode="External"/><Relationship Id="rId2" Type="http://schemas.openxmlformats.org/officeDocument/2006/relationships/hyperlink" Target="https://www.ecologie.gouv.fr/sites/default/files/publications/Th%C3%A9ma%20-%20Guide%20d%E2%80%99aide%20%C3%A0%20la%20d%C3%A9finition%20des%20mesures%20ERC.pdf" TargetMode="External"/><Relationship Id="rId16" Type="http://schemas.openxmlformats.org/officeDocument/2006/relationships/hyperlink" Target="https://www.zones-humides.org/sites/default/files/pdf/Gayet%20et%20al.%202023%20Matrice%20de%20trajectoires%20%C3%A9cologiques%20EUNIS%20Version%201%2001092023_compressed.pdf" TargetMode="External"/><Relationship Id="rId20" Type="http://schemas.openxmlformats.org/officeDocument/2006/relationships/hyperlink" Target="https://www.data.gouv.fr/fr/datasets/corine-land-cover-occupation-des-sols-en-france/" TargetMode="External"/><Relationship Id="rId29" Type="http://schemas.openxmlformats.org/officeDocument/2006/relationships/hyperlink" Target="https://www.ecologie.gouv.fr/sites/default/files/documents/Guide-methodologique-obligation-reelle-environnementale.pdf" TargetMode="External"/><Relationship Id="rId1" Type="http://schemas.openxmlformats.org/officeDocument/2006/relationships/hyperlink" Target="https://especes-exotiques-envahissantes.fr/wp-content/uploads/2024/07/220719_liste_rue_eee.pdf" TargetMode="External"/><Relationship Id="rId6" Type="http://schemas.openxmlformats.org/officeDocument/2006/relationships/hyperlink" Target="https://objectif-paysages.developpement-durable.gouv.fr/carte-interactive-1?poi_atlas=1" TargetMode="External"/><Relationship Id="rId11" Type="http://schemas.openxmlformats.org/officeDocument/2006/relationships/hyperlink" Target="https://inpn.mnhn.fr/docs-web/docs/download/410349" TargetMode="External"/><Relationship Id="rId24" Type="http://schemas.openxmlformats.org/officeDocument/2006/relationships/hyperlink" Target="https://www.ecologie.gouv.fr/politiques-publiques/sites-naturels-compensation-restauration-renaturation" TargetMode="External"/><Relationship Id="rId5" Type="http://schemas.openxmlformats.org/officeDocument/2006/relationships/hyperlink" Target="https://abc.naturefrance.fr/" TargetMode="External"/><Relationship Id="rId15" Type="http://schemas.openxmlformats.org/officeDocument/2006/relationships/hyperlink" Target="https://www.zones-humides.org/sites/default/files/pdf/Gayet%20et%20al.%202023%20Matrice%20de%20trajectoires%20%C3%A9cologiques%20EUNIS%20Version%201%2001092023_compressed.pdf" TargetMode="External"/><Relationship Id="rId23" Type="http://schemas.openxmlformats.org/officeDocument/2006/relationships/hyperlink" Target="https://reseau-cen.org/annuaire-salaries/" TargetMode="External"/><Relationship Id="rId28" Type="http://schemas.openxmlformats.org/officeDocument/2006/relationships/hyperlink" Target="https://professionnels.ofb.fr/fr/doc/methode-devaluation-potentiel-gain-ecologique-sites-terrestres-pogeis" TargetMode="External"/><Relationship Id="rId10" Type="http://schemas.openxmlformats.org/officeDocument/2006/relationships/hyperlink" Target="https://inpn.mnhn.fr/docs-web/docs/download/410349" TargetMode="External"/><Relationship Id="rId19" Type="http://schemas.openxmlformats.org/officeDocument/2006/relationships/hyperlink" Target="https://www.data.gouv.fr/fr/datasets/corine-land-cover-occupation-des-sols-en-france/" TargetMode="External"/><Relationship Id="rId31" Type="http://schemas.openxmlformats.org/officeDocument/2006/relationships/printerSettings" Target="../printerSettings/printerSettings5.bin"/><Relationship Id="rId4" Type="http://schemas.openxmlformats.org/officeDocument/2006/relationships/hyperlink" Target="https://abc.naturefrance.fr/" TargetMode="External"/><Relationship Id="rId9" Type="http://schemas.openxmlformats.org/officeDocument/2006/relationships/hyperlink" Target="https://inpn.mnhn.fr/docs/ref_habitats/EUNIS_trad_francais.pdf" TargetMode="External"/><Relationship Id="rId14" Type="http://schemas.openxmlformats.org/officeDocument/2006/relationships/hyperlink" Target="https://www.zones-humides.org/sites/default/files/pdf/Gayet%20et%20al.%202023%20R%C3%A9f%C3%A9rentiels%20d%27actions%20%C3%A9cologiques%20Version%201%2001092023.pdf" TargetMode="External"/><Relationship Id="rId22" Type="http://schemas.openxmlformats.org/officeDocument/2006/relationships/hyperlink" Target="https://www.trameverteetbleue.fr/outils-methodes/donnees-mobilisables" TargetMode="External"/><Relationship Id="rId27" Type="http://schemas.openxmlformats.org/officeDocument/2006/relationships/hyperlink" Target="https://uicn.fr/liste-rouge-mondiale/" TargetMode="External"/><Relationship Id="rId30" Type="http://schemas.openxmlformats.org/officeDocument/2006/relationships/hyperlink" Target="https://www.ecologie.gouv.fr/sites/default/files/documents/Guide-methodologique-obligation-reelle-environnementale.pdf"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7">
    <tabColor theme="2" tint="-0.249977111117893"/>
  </sheetPr>
  <dimension ref="G2:AE52"/>
  <sheetViews>
    <sheetView topLeftCell="F1" zoomScale="60" zoomScaleNormal="60" workbookViewId="0">
      <selection activeCell="G2" sqref="G2:AE4"/>
    </sheetView>
  </sheetViews>
  <sheetFormatPr baseColWidth="10" defaultColWidth="11.453125" defaultRowHeight="14.5" x14ac:dyDescent="0.35"/>
  <cols>
    <col min="1" max="17" width="11.453125" style="2"/>
    <col min="18" max="18" width="12.453125" style="2" customWidth="1"/>
    <col min="19" max="19" width="2" style="2" customWidth="1"/>
    <col min="20" max="16384" width="11.453125" style="2"/>
  </cols>
  <sheetData>
    <row r="2" spans="7:31" ht="29.15" customHeight="1" x14ac:dyDescent="0.35">
      <c r="G2" s="407" t="s">
        <v>419</v>
      </c>
      <c r="H2" s="407"/>
      <c r="I2" s="407"/>
      <c r="J2" s="407"/>
      <c r="K2" s="407"/>
      <c r="L2" s="407"/>
      <c r="M2" s="407"/>
      <c r="N2" s="407"/>
      <c r="O2" s="407"/>
      <c r="P2" s="407"/>
      <c r="Q2" s="407"/>
      <c r="R2" s="407"/>
      <c r="S2" s="407"/>
      <c r="T2" s="407"/>
      <c r="U2" s="407"/>
      <c r="V2" s="407"/>
      <c r="W2" s="407"/>
      <c r="X2" s="407"/>
      <c r="Y2" s="407"/>
      <c r="Z2" s="407"/>
      <c r="AA2" s="407"/>
      <c r="AB2" s="407"/>
      <c r="AC2" s="407"/>
      <c r="AD2" s="407"/>
      <c r="AE2" s="407"/>
    </row>
    <row r="3" spans="7:31" ht="23.15" customHeight="1" x14ac:dyDescent="0.35">
      <c r="G3" s="407"/>
      <c r="H3" s="407"/>
      <c r="I3" s="407"/>
      <c r="J3" s="407"/>
      <c r="K3" s="407"/>
      <c r="L3" s="407"/>
      <c r="M3" s="407"/>
      <c r="N3" s="407"/>
      <c r="O3" s="407"/>
      <c r="P3" s="407"/>
      <c r="Q3" s="407"/>
      <c r="R3" s="407"/>
      <c r="S3" s="407"/>
      <c r="T3" s="407"/>
      <c r="U3" s="407"/>
      <c r="V3" s="407"/>
      <c r="W3" s="407"/>
      <c r="X3" s="407"/>
      <c r="Y3" s="407"/>
      <c r="Z3" s="407"/>
      <c r="AA3" s="407"/>
      <c r="AB3" s="407"/>
      <c r="AC3" s="407"/>
      <c r="AD3" s="407"/>
      <c r="AE3" s="407"/>
    </row>
    <row r="4" spans="7:31" ht="77" customHeight="1" x14ac:dyDescent="0.35">
      <c r="G4" s="407"/>
      <c r="H4" s="407"/>
      <c r="I4" s="407"/>
      <c r="J4" s="407"/>
      <c r="K4" s="407"/>
      <c r="L4" s="407"/>
      <c r="M4" s="407"/>
      <c r="N4" s="407"/>
      <c r="O4" s="407"/>
      <c r="P4" s="407"/>
      <c r="Q4" s="407"/>
      <c r="R4" s="407"/>
      <c r="S4" s="407"/>
      <c r="T4" s="407"/>
      <c r="U4" s="407"/>
      <c r="V4" s="407"/>
      <c r="W4" s="407"/>
      <c r="X4" s="407"/>
      <c r="Y4" s="407"/>
      <c r="Z4" s="407"/>
      <c r="AA4" s="407"/>
      <c r="AB4" s="407"/>
      <c r="AC4" s="407"/>
      <c r="AD4" s="407"/>
      <c r="AE4" s="407"/>
    </row>
    <row r="5" spans="7:31" ht="31.5" customHeight="1" x14ac:dyDescent="0.35">
      <c r="G5" s="408" t="s">
        <v>381</v>
      </c>
      <c r="H5" s="409"/>
      <c r="I5" s="409"/>
      <c r="J5" s="409"/>
      <c r="K5" s="409"/>
      <c r="L5" s="409"/>
      <c r="M5" s="409"/>
      <c r="N5" s="409"/>
      <c r="O5" s="409"/>
      <c r="P5" s="409"/>
      <c r="Q5" s="409"/>
      <c r="R5" s="409"/>
      <c r="S5" s="409"/>
      <c r="T5" s="409"/>
      <c r="U5" s="409"/>
      <c r="V5" s="409"/>
      <c r="W5" s="409"/>
      <c r="X5" s="409"/>
      <c r="Y5" s="409"/>
      <c r="Z5" s="409"/>
      <c r="AA5" s="409"/>
      <c r="AB5" s="409"/>
      <c r="AC5" s="409"/>
      <c r="AD5" s="409"/>
      <c r="AE5" s="409"/>
    </row>
    <row r="6" spans="7:31" ht="18.5" x14ac:dyDescent="0.35">
      <c r="G6" s="410" t="s">
        <v>383</v>
      </c>
      <c r="H6" s="410"/>
      <c r="I6" s="410"/>
      <c r="J6" s="410"/>
      <c r="K6" s="410"/>
      <c r="L6" s="410"/>
      <c r="M6" s="410"/>
      <c r="N6" s="410"/>
      <c r="O6" s="410"/>
      <c r="P6" s="410"/>
      <c r="Q6" s="410"/>
      <c r="R6" s="410"/>
      <c r="S6" s="410"/>
      <c r="T6" s="410"/>
      <c r="U6" s="410"/>
      <c r="V6" s="410"/>
      <c r="W6" s="410"/>
      <c r="X6" s="410"/>
      <c r="Y6" s="410"/>
      <c r="Z6" s="410"/>
      <c r="AA6" s="410"/>
      <c r="AB6" s="410"/>
      <c r="AC6" s="410"/>
      <c r="AD6" s="410"/>
      <c r="AE6" s="410"/>
    </row>
    <row r="8" spans="7:31" ht="4.5" customHeight="1" x14ac:dyDescent="0.35">
      <c r="G8" s="101"/>
    </row>
    <row r="9" spans="7:31" ht="27" customHeight="1" x14ac:dyDescent="0.35">
      <c r="G9" s="402" t="s">
        <v>95</v>
      </c>
      <c r="H9" s="402"/>
      <c r="I9" s="402"/>
      <c r="J9" s="402"/>
      <c r="K9" s="402"/>
      <c r="L9" s="402"/>
      <c r="M9" s="402"/>
      <c r="N9" s="402"/>
      <c r="O9" s="402"/>
      <c r="P9" s="402"/>
      <c r="Q9" s="402"/>
      <c r="R9" s="402"/>
      <c r="S9" s="102"/>
      <c r="T9" s="402" t="s">
        <v>94</v>
      </c>
      <c r="U9" s="402"/>
      <c r="V9" s="402"/>
      <c r="W9" s="402"/>
      <c r="X9" s="402"/>
      <c r="Y9" s="402"/>
      <c r="Z9" s="402"/>
      <c r="AA9" s="402"/>
      <c r="AB9" s="402"/>
      <c r="AC9" s="402"/>
      <c r="AD9" s="402"/>
      <c r="AE9" s="402"/>
    </row>
    <row r="10" spans="7:31" ht="14.5" customHeight="1" x14ac:dyDescent="0.35">
      <c r="G10" s="401" t="s">
        <v>384</v>
      </c>
      <c r="H10" s="401"/>
      <c r="I10" s="401"/>
      <c r="J10" s="401"/>
      <c r="K10" s="401"/>
      <c r="L10" s="401"/>
      <c r="M10" s="401"/>
      <c r="N10" s="401"/>
      <c r="O10" s="401"/>
      <c r="P10" s="401"/>
      <c r="Q10" s="401"/>
      <c r="R10" s="401"/>
      <c r="S10" s="102"/>
      <c r="T10" s="401" t="s">
        <v>311</v>
      </c>
      <c r="U10" s="401"/>
      <c r="V10" s="401"/>
      <c r="W10" s="401"/>
      <c r="X10" s="401"/>
      <c r="Y10" s="401"/>
      <c r="Z10" s="401"/>
      <c r="AA10" s="401"/>
      <c r="AB10" s="401"/>
      <c r="AC10" s="401"/>
      <c r="AD10" s="401"/>
      <c r="AE10" s="401"/>
    </row>
    <row r="11" spans="7:31" ht="30" customHeight="1" x14ac:dyDescent="0.35">
      <c r="G11" s="401"/>
      <c r="H11" s="401"/>
      <c r="I11" s="401"/>
      <c r="J11" s="401"/>
      <c r="K11" s="401"/>
      <c r="L11" s="401"/>
      <c r="M11" s="401"/>
      <c r="N11" s="401"/>
      <c r="O11" s="401"/>
      <c r="P11" s="401"/>
      <c r="Q11" s="401"/>
      <c r="R11" s="401"/>
      <c r="S11" s="102"/>
      <c r="T11" s="401"/>
      <c r="U11" s="401"/>
      <c r="V11" s="401"/>
      <c r="W11" s="401"/>
      <c r="X11" s="401"/>
      <c r="Y11" s="401"/>
      <c r="Z11" s="401"/>
      <c r="AA11" s="401"/>
      <c r="AB11" s="401"/>
      <c r="AC11" s="401"/>
      <c r="AD11" s="401"/>
      <c r="AE11" s="401"/>
    </row>
    <row r="12" spans="7:31" ht="42.75" customHeight="1" x14ac:dyDescent="0.35">
      <c r="G12" s="401"/>
      <c r="H12" s="401"/>
      <c r="I12" s="401"/>
      <c r="J12" s="401"/>
      <c r="K12" s="401"/>
      <c r="L12" s="401"/>
      <c r="M12" s="401"/>
      <c r="N12" s="401"/>
      <c r="O12" s="401"/>
      <c r="P12" s="401"/>
      <c r="Q12" s="401"/>
      <c r="R12" s="401"/>
      <c r="S12" s="102"/>
      <c r="T12" s="401"/>
      <c r="U12" s="401"/>
      <c r="V12" s="401"/>
      <c r="W12" s="401"/>
      <c r="X12" s="401"/>
      <c r="Y12" s="401"/>
      <c r="Z12" s="401"/>
      <c r="AA12" s="401"/>
      <c r="AB12" s="401"/>
      <c r="AC12" s="401"/>
      <c r="AD12" s="401"/>
      <c r="AE12" s="401"/>
    </row>
    <row r="13" spans="7:31" ht="30" customHeight="1" x14ac:dyDescent="0.35">
      <c r="G13" s="401"/>
      <c r="H13" s="401"/>
      <c r="I13" s="401"/>
      <c r="J13" s="401"/>
      <c r="K13" s="401"/>
      <c r="L13" s="401"/>
      <c r="M13" s="401"/>
      <c r="N13" s="401"/>
      <c r="O13" s="401"/>
      <c r="P13" s="401"/>
      <c r="Q13" s="401"/>
      <c r="R13" s="401"/>
      <c r="S13" s="102"/>
      <c r="T13" s="401"/>
      <c r="U13" s="401"/>
      <c r="V13" s="401"/>
      <c r="W13" s="401"/>
      <c r="X13" s="401"/>
      <c r="Y13" s="401"/>
      <c r="Z13" s="401"/>
      <c r="AA13" s="401"/>
      <c r="AB13" s="401"/>
      <c r="AC13" s="401"/>
      <c r="AD13" s="401"/>
      <c r="AE13" s="401"/>
    </row>
    <row r="14" spans="7:31" ht="83.5" customHeight="1" x14ac:dyDescent="0.35">
      <c r="G14" s="401"/>
      <c r="H14" s="401"/>
      <c r="I14" s="401"/>
      <c r="J14" s="401"/>
      <c r="K14" s="401"/>
      <c r="L14" s="401"/>
      <c r="M14" s="401"/>
      <c r="N14" s="401"/>
      <c r="O14" s="401"/>
      <c r="P14" s="401"/>
      <c r="Q14" s="401"/>
      <c r="R14" s="401"/>
      <c r="S14" s="102"/>
      <c r="T14" s="401"/>
      <c r="U14" s="401"/>
      <c r="V14" s="401"/>
      <c r="W14" s="401"/>
      <c r="X14" s="401"/>
      <c r="Y14" s="401"/>
      <c r="Z14" s="401"/>
      <c r="AA14" s="401"/>
      <c r="AB14" s="401"/>
      <c r="AC14" s="401"/>
      <c r="AD14" s="401"/>
      <c r="AE14" s="401"/>
    </row>
    <row r="15" spans="7:31" ht="29.25" customHeight="1" x14ac:dyDescent="0.35">
      <c r="G15" s="401"/>
      <c r="H15" s="401"/>
      <c r="I15" s="401"/>
      <c r="J15" s="401"/>
      <c r="K15" s="401"/>
      <c r="L15" s="401"/>
      <c r="M15" s="401"/>
      <c r="N15" s="401"/>
      <c r="O15" s="401"/>
      <c r="P15" s="401"/>
      <c r="Q15" s="401"/>
      <c r="R15" s="401"/>
      <c r="S15" s="102"/>
      <c r="T15" s="221" t="s">
        <v>215</v>
      </c>
      <c r="U15" s="222"/>
      <c r="V15" s="222"/>
      <c r="W15" s="222"/>
      <c r="X15" s="220"/>
      <c r="Y15" s="220"/>
      <c r="Z15" s="220"/>
      <c r="AA15" s="220"/>
      <c r="AB15" s="220"/>
      <c r="AC15" s="220"/>
      <c r="AD15" s="220"/>
      <c r="AE15" s="220"/>
    </row>
    <row r="16" spans="7:31" ht="20.149999999999999" customHeight="1" x14ac:dyDescent="0.35">
      <c r="G16" s="401"/>
      <c r="H16" s="401"/>
      <c r="I16" s="401"/>
      <c r="J16" s="401"/>
      <c r="K16" s="401"/>
      <c r="L16" s="401"/>
      <c r="M16" s="401"/>
      <c r="N16" s="401"/>
      <c r="O16" s="401"/>
      <c r="P16" s="401"/>
      <c r="Q16" s="401"/>
      <c r="R16" s="401"/>
      <c r="S16" s="102"/>
      <c r="T16" s="403" t="s">
        <v>346</v>
      </c>
      <c r="U16" s="403"/>
      <c r="V16" s="403"/>
      <c r="W16" s="403"/>
      <c r="X16" s="403"/>
      <c r="Y16" s="403"/>
      <c r="Z16" s="220"/>
      <c r="AA16" s="220"/>
      <c r="AB16" s="220"/>
      <c r="AC16" s="220"/>
      <c r="AD16" s="220"/>
      <c r="AE16" s="220"/>
    </row>
    <row r="17" spans="7:31" ht="20.149999999999999" customHeight="1" x14ac:dyDescent="0.35">
      <c r="G17" s="401"/>
      <c r="H17" s="401"/>
      <c r="I17" s="401"/>
      <c r="J17" s="401"/>
      <c r="K17" s="401"/>
      <c r="L17" s="401"/>
      <c r="M17" s="401"/>
      <c r="N17" s="401"/>
      <c r="O17" s="401"/>
      <c r="P17" s="401"/>
      <c r="Q17" s="401"/>
      <c r="R17" s="401"/>
      <c r="S17" s="102"/>
      <c r="T17" s="404" t="s">
        <v>91</v>
      </c>
      <c r="U17" s="404"/>
      <c r="V17" s="404"/>
      <c r="W17" s="404"/>
      <c r="X17" s="404"/>
      <c r="Y17" s="404"/>
      <c r="Z17" s="220"/>
      <c r="AA17" s="220"/>
      <c r="AB17" s="220"/>
      <c r="AC17" s="220"/>
      <c r="AD17" s="220"/>
      <c r="AE17" s="220"/>
    </row>
    <row r="18" spans="7:31" ht="17.25" customHeight="1" x14ac:dyDescent="0.35">
      <c r="G18" s="401"/>
      <c r="H18" s="401"/>
      <c r="I18" s="401"/>
      <c r="J18" s="401"/>
      <c r="K18" s="401"/>
      <c r="L18" s="401"/>
      <c r="M18" s="401"/>
      <c r="N18" s="401"/>
      <c r="O18" s="401"/>
      <c r="P18" s="401"/>
      <c r="Q18" s="401"/>
      <c r="R18" s="401"/>
      <c r="S18" s="102"/>
      <c r="T18" s="405" t="s">
        <v>92</v>
      </c>
      <c r="U18" s="405"/>
      <c r="V18" s="405"/>
      <c r="W18" s="405"/>
      <c r="X18" s="405"/>
      <c r="Y18" s="405"/>
      <c r="Z18" s="220"/>
      <c r="AA18" s="220"/>
      <c r="AB18" s="220"/>
      <c r="AC18" s="220"/>
      <c r="AD18" s="220"/>
      <c r="AE18" s="220"/>
    </row>
    <row r="19" spans="7:31" ht="20.149999999999999" customHeight="1" x14ac:dyDescent="0.35">
      <c r="G19" s="401"/>
      <c r="H19" s="401"/>
      <c r="I19" s="401"/>
      <c r="J19" s="401"/>
      <c r="K19" s="401"/>
      <c r="L19" s="401"/>
      <c r="M19" s="401"/>
      <c r="N19" s="401"/>
      <c r="O19" s="401"/>
      <c r="P19" s="401"/>
      <c r="Q19" s="401"/>
      <c r="R19" s="401"/>
      <c r="S19" s="102"/>
      <c r="T19" s="406" t="s">
        <v>93</v>
      </c>
      <c r="U19" s="406"/>
      <c r="V19" s="406"/>
      <c r="W19" s="406"/>
      <c r="X19" s="406"/>
      <c r="Y19" s="406"/>
      <c r="Z19" s="220"/>
      <c r="AA19" s="220"/>
      <c r="AB19" s="220"/>
      <c r="AC19" s="220"/>
      <c r="AD19" s="220"/>
      <c r="AE19" s="220"/>
    </row>
    <row r="20" spans="7:31" ht="7.5" customHeight="1" x14ac:dyDescent="0.35">
      <c r="G20" s="401"/>
      <c r="H20" s="401"/>
      <c r="I20" s="401"/>
      <c r="J20" s="401"/>
      <c r="K20" s="401"/>
      <c r="L20" s="401"/>
      <c r="M20" s="401"/>
      <c r="N20" s="401"/>
      <c r="O20" s="401"/>
      <c r="P20" s="401"/>
      <c r="Q20" s="401"/>
      <c r="R20" s="401"/>
      <c r="S20" s="102"/>
      <c r="T20" s="401" t="s">
        <v>385</v>
      </c>
      <c r="U20" s="401"/>
      <c r="V20" s="401"/>
      <c r="W20" s="401"/>
      <c r="X20" s="401"/>
      <c r="Y20" s="401"/>
      <c r="Z20" s="401"/>
      <c r="AA20" s="401"/>
      <c r="AB20" s="401"/>
      <c r="AC20" s="401"/>
      <c r="AD20" s="401"/>
      <c r="AE20" s="401"/>
    </row>
    <row r="21" spans="7:31" ht="30" customHeight="1" x14ac:dyDescent="0.35">
      <c r="G21" s="401"/>
      <c r="H21" s="401"/>
      <c r="I21" s="401"/>
      <c r="J21" s="401"/>
      <c r="K21" s="401"/>
      <c r="L21" s="401"/>
      <c r="M21" s="401"/>
      <c r="N21" s="401"/>
      <c r="O21" s="401"/>
      <c r="P21" s="401"/>
      <c r="Q21" s="401"/>
      <c r="R21" s="401"/>
      <c r="S21" s="102"/>
      <c r="T21" s="401"/>
      <c r="U21" s="401"/>
      <c r="V21" s="401"/>
      <c r="W21" s="401"/>
      <c r="X21" s="401"/>
      <c r="Y21" s="401"/>
      <c r="Z21" s="401"/>
      <c r="AA21" s="401"/>
      <c r="AB21" s="401"/>
      <c r="AC21" s="401"/>
      <c r="AD21" s="401"/>
      <c r="AE21" s="401"/>
    </row>
    <row r="22" spans="7:31" ht="30" customHeight="1" x14ac:dyDescent="0.35">
      <c r="G22" s="401"/>
      <c r="H22" s="401"/>
      <c r="I22" s="401"/>
      <c r="J22" s="401"/>
      <c r="K22" s="401"/>
      <c r="L22" s="401"/>
      <c r="M22" s="401"/>
      <c r="N22" s="401"/>
      <c r="O22" s="401"/>
      <c r="P22" s="401"/>
      <c r="Q22" s="401"/>
      <c r="R22" s="401"/>
      <c r="S22" s="102"/>
      <c r="T22" s="401"/>
      <c r="U22" s="401"/>
      <c r="V22" s="401"/>
      <c r="W22" s="401"/>
      <c r="X22" s="401"/>
      <c r="Y22" s="401"/>
      <c r="Z22" s="401"/>
      <c r="AA22" s="401"/>
      <c r="AB22" s="401"/>
      <c r="AC22" s="401"/>
      <c r="AD22" s="401"/>
      <c r="AE22" s="401"/>
    </row>
    <row r="23" spans="7:31" ht="30" customHeight="1" x14ac:dyDescent="0.35">
      <c r="G23" s="401"/>
      <c r="H23" s="401"/>
      <c r="I23" s="401"/>
      <c r="J23" s="401"/>
      <c r="K23" s="401"/>
      <c r="L23" s="401"/>
      <c r="M23" s="401"/>
      <c r="N23" s="401"/>
      <c r="O23" s="401"/>
      <c r="P23" s="401"/>
      <c r="Q23" s="401"/>
      <c r="R23" s="401"/>
      <c r="S23" s="102"/>
      <c r="T23" s="401"/>
      <c r="U23" s="401"/>
      <c r="V23" s="401"/>
      <c r="W23" s="401"/>
      <c r="X23" s="401"/>
      <c r="Y23" s="401"/>
      <c r="Z23" s="401"/>
      <c r="AA23" s="401"/>
      <c r="AB23" s="401"/>
      <c r="AC23" s="401"/>
      <c r="AD23" s="401"/>
      <c r="AE23" s="401"/>
    </row>
    <row r="24" spans="7:31" ht="30" customHeight="1" x14ac:dyDescent="0.35">
      <c r="G24" s="401"/>
      <c r="H24" s="401"/>
      <c r="I24" s="401"/>
      <c r="J24" s="401"/>
      <c r="K24" s="401"/>
      <c r="L24" s="401"/>
      <c r="M24" s="401"/>
      <c r="N24" s="401"/>
      <c r="O24" s="401"/>
      <c r="P24" s="401"/>
      <c r="Q24" s="401"/>
      <c r="R24" s="401"/>
      <c r="S24" s="102"/>
      <c r="T24" s="401"/>
      <c r="U24" s="401"/>
      <c r="V24" s="401"/>
      <c r="W24" s="401"/>
      <c r="X24" s="401"/>
      <c r="Y24" s="401"/>
      <c r="Z24" s="401"/>
      <c r="AA24" s="401"/>
      <c r="AB24" s="401"/>
      <c r="AC24" s="401"/>
      <c r="AD24" s="401"/>
      <c r="AE24" s="401"/>
    </row>
    <row r="25" spans="7:31" ht="95.25" customHeight="1" x14ac:dyDescent="0.35">
      <c r="G25" s="401"/>
      <c r="H25" s="401"/>
      <c r="I25" s="401"/>
      <c r="J25" s="401"/>
      <c r="K25" s="401"/>
      <c r="L25" s="401"/>
      <c r="M25" s="401"/>
      <c r="N25" s="401"/>
      <c r="O25" s="401"/>
      <c r="P25" s="401"/>
      <c r="Q25" s="401"/>
      <c r="R25" s="401"/>
      <c r="S25" s="102"/>
      <c r="T25" s="401"/>
      <c r="U25" s="401"/>
      <c r="V25" s="401"/>
      <c r="W25" s="401"/>
      <c r="X25" s="401"/>
      <c r="Y25" s="401"/>
      <c r="Z25" s="401"/>
      <c r="AA25" s="401"/>
      <c r="AB25" s="401"/>
      <c r="AC25" s="401"/>
      <c r="AD25" s="401"/>
      <c r="AE25" s="401"/>
    </row>
    <row r="26" spans="7:31" ht="30" customHeight="1" x14ac:dyDescent="0.35">
      <c r="G26" s="401"/>
      <c r="H26" s="401"/>
      <c r="I26" s="401"/>
      <c r="J26" s="401"/>
      <c r="K26" s="401"/>
      <c r="L26" s="401"/>
      <c r="M26" s="401"/>
      <c r="N26" s="401"/>
      <c r="O26" s="401"/>
      <c r="P26" s="401"/>
      <c r="Q26" s="401"/>
      <c r="R26" s="401"/>
      <c r="S26" s="102"/>
      <c r="T26" s="401"/>
      <c r="U26" s="401"/>
      <c r="V26" s="401"/>
      <c r="W26" s="401"/>
      <c r="X26" s="401"/>
      <c r="Y26" s="401"/>
      <c r="Z26" s="401"/>
      <c r="AA26" s="401"/>
      <c r="AB26" s="401"/>
      <c r="AC26" s="401"/>
      <c r="AD26" s="401"/>
      <c r="AE26" s="401"/>
    </row>
    <row r="27" spans="7:31" ht="73.5" customHeight="1" x14ac:dyDescent="0.35">
      <c r="G27" s="401"/>
      <c r="H27" s="401"/>
      <c r="I27" s="401"/>
      <c r="J27" s="401"/>
      <c r="K27" s="401"/>
      <c r="L27" s="401"/>
      <c r="M27" s="401"/>
      <c r="N27" s="401"/>
      <c r="O27" s="401"/>
      <c r="P27" s="401"/>
      <c r="Q27" s="401"/>
      <c r="R27" s="401"/>
      <c r="S27" s="102"/>
      <c r="T27" s="401"/>
      <c r="U27" s="401"/>
      <c r="V27" s="401"/>
      <c r="W27" s="401"/>
      <c r="X27" s="401"/>
      <c r="Y27" s="401"/>
      <c r="Z27" s="401"/>
      <c r="AA27" s="401"/>
      <c r="AB27" s="401"/>
      <c r="AC27" s="401"/>
      <c r="AD27" s="401"/>
      <c r="AE27" s="401"/>
    </row>
    <row r="28" spans="7:31" ht="30" customHeight="1" x14ac:dyDescent="0.35">
      <c r="G28" s="401"/>
      <c r="H28" s="401"/>
      <c r="I28" s="401"/>
      <c r="J28" s="401"/>
      <c r="K28" s="401"/>
      <c r="L28" s="401"/>
      <c r="M28" s="401"/>
      <c r="N28" s="401"/>
      <c r="O28" s="401"/>
      <c r="P28" s="401"/>
      <c r="Q28" s="401"/>
      <c r="R28" s="401"/>
      <c r="S28" s="102"/>
      <c r="T28" s="401"/>
      <c r="U28" s="401"/>
      <c r="V28" s="401"/>
      <c r="W28" s="401"/>
      <c r="X28" s="401"/>
      <c r="Y28" s="401"/>
      <c r="Z28" s="401"/>
      <c r="AA28" s="401"/>
      <c r="AB28" s="401"/>
      <c r="AC28" s="401"/>
      <c r="AD28" s="401"/>
      <c r="AE28" s="401"/>
    </row>
    <row r="29" spans="7:31" ht="46.5" customHeight="1" x14ac:dyDescent="0.35">
      <c r="G29" s="401"/>
      <c r="H29" s="401"/>
      <c r="I29" s="401"/>
      <c r="J29" s="401"/>
      <c r="K29" s="401"/>
      <c r="L29" s="401"/>
      <c r="M29" s="401"/>
      <c r="N29" s="401"/>
      <c r="O29" s="401"/>
      <c r="P29" s="401"/>
      <c r="Q29" s="401"/>
      <c r="R29" s="401"/>
      <c r="S29" s="102"/>
      <c r="T29" s="401"/>
      <c r="U29" s="401"/>
      <c r="V29" s="401"/>
      <c r="W29" s="401"/>
      <c r="X29" s="401"/>
      <c r="Y29" s="401"/>
      <c r="Z29" s="401"/>
      <c r="AA29" s="401"/>
      <c r="AB29" s="401"/>
      <c r="AC29" s="401"/>
      <c r="AD29" s="401"/>
      <c r="AE29" s="401"/>
    </row>
    <row r="30" spans="7:31" ht="280.5" customHeight="1" x14ac:dyDescent="0.35">
      <c r="G30" s="401"/>
      <c r="H30" s="401"/>
      <c r="I30" s="401"/>
      <c r="J30" s="401"/>
      <c r="K30" s="401"/>
      <c r="L30" s="401"/>
      <c r="M30" s="401"/>
      <c r="N30" s="401"/>
      <c r="O30" s="401"/>
      <c r="P30" s="401"/>
      <c r="Q30" s="401"/>
      <c r="R30" s="401"/>
      <c r="S30" s="102"/>
      <c r="T30" s="401"/>
      <c r="U30" s="401"/>
      <c r="V30" s="401"/>
      <c r="W30" s="401"/>
      <c r="X30" s="401"/>
      <c r="Y30" s="401"/>
      <c r="Z30" s="401"/>
      <c r="AA30" s="401"/>
      <c r="AB30" s="401"/>
      <c r="AC30" s="401"/>
      <c r="AD30" s="401"/>
      <c r="AE30" s="401"/>
    </row>
    <row r="31" spans="7:31" ht="40.5" customHeight="1" x14ac:dyDescent="0.35">
      <c r="G31" s="402"/>
      <c r="H31" s="402"/>
      <c r="I31" s="402"/>
      <c r="J31" s="402"/>
      <c r="K31" s="402"/>
      <c r="L31" s="402"/>
      <c r="M31" s="402"/>
      <c r="N31" s="402"/>
      <c r="O31" s="402"/>
      <c r="P31" s="402"/>
      <c r="Q31" s="402"/>
      <c r="R31" s="402"/>
      <c r="S31" s="402"/>
      <c r="T31" s="402"/>
      <c r="U31" s="402"/>
      <c r="V31" s="402"/>
      <c r="W31" s="402"/>
      <c r="X31" s="402"/>
      <c r="Y31" s="402"/>
      <c r="Z31" s="402"/>
      <c r="AA31" s="402"/>
      <c r="AB31" s="402"/>
      <c r="AC31" s="402"/>
      <c r="AD31" s="402"/>
      <c r="AE31" s="402"/>
    </row>
    <row r="32" spans="7:31" ht="30" customHeight="1" x14ac:dyDescent="0.35">
      <c r="G32" s="400" t="s">
        <v>208</v>
      </c>
      <c r="H32" s="400"/>
      <c r="I32" s="400"/>
      <c r="J32" s="400"/>
      <c r="K32" s="400"/>
      <c r="L32" s="400"/>
      <c r="M32" s="400"/>
      <c r="N32" s="400"/>
      <c r="O32" s="400"/>
      <c r="P32" s="400"/>
      <c r="Q32" s="400"/>
      <c r="R32" s="400"/>
      <c r="S32" s="400"/>
      <c r="T32" s="400"/>
      <c r="U32" s="400"/>
      <c r="V32" s="400"/>
      <c r="W32" s="400"/>
      <c r="X32" s="400"/>
      <c r="Y32" s="400"/>
      <c r="Z32" s="400"/>
      <c r="AA32" s="400"/>
      <c r="AB32" s="400"/>
      <c r="AC32" s="400"/>
      <c r="AD32" s="400"/>
      <c r="AE32" s="400"/>
    </row>
    <row r="33" spans="7:31" ht="30" customHeight="1" x14ac:dyDescent="0.35">
      <c r="G33" s="399" t="s">
        <v>140</v>
      </c>
      <c r="H33" s="399"/>
      <c r="I33" s="399"/>
      <c r="J33" s="399"/>
      <c r="K33" s="399"/>
      <c r="L33" s="399"/>
      <c r="M33" s="399"/>
      <c r="N33" s="399"/>
      <c r="O33" s="399"/>
      <c r="P33" s="399"/>
      <c r="Q33" s="399"/>
      <c r="R33" s="399"/>
      <c r="S33" s="399"/>
      <c r="T33" s="399"/>
      <c r="U33" s="399"/>
      <c r="V33" s="399"/>
      <c r="W33" s="399"/>
      <c r="X33" s="399"/>
      <c r="Y33" s="399"/>
      <c r="Z33" s="399"/>
      <c r="AA33" s="399"/>
      <c r="AB33" s="399"/>
      <c r="AC33" s="399"/>
      <c r="AD33" s="399"/>
      <c r="AE33" s="399"/>
    </row>
    <row r="34" spans="7:31" ht="70.5" customHeight="1" x14ac:dyDescent="0.35">
      <c r="G34" s="400" t="s">
        <v>141</v>
      </c>
      <c r="H34" s="400"/>
      <c r="I34" s="400"/>
      <c r="J34" s="400"/>
      <c r="K34" s="400"/>
      <c r="L34" s="400"/>
      <c r="M34" s="400"/>
      <c r="N34" s="400"/>
      <c r="O34" s="400"/>
      <c r="P34" s="400"/>
      <c r="Q34" s="400"/>
      <c r="R34" s="400"/>
      <c r="S34" s="400"/>
      <c r="T34" s="400"/>
      <c r="U34" s="400"/>
      <c r="V34" s="400"/>
      <c r="W34" s="400"/>
      <c r="X34" s="400"/>
      <c r="Y34" s="400"/>
      <c r="Z34" s="400"/>
      <c r="AA34" s="400"/>
      <c r="AB34" s="400"/>
      <c r="AC34" s="400"/>
      <c r="AD34" s="400"/>
      <c r="AE34" s="400"/>
    </row>
    <row r="35" spans="7:31" ht="62.25" customHeight="1" x14ac:dyDescent="0.35"/>
    <row r="36" spans="7:31" ht="30" customHeight="1" x14ac:dyDescent="0.35">
      <c r="G36" s="128"/>
      <c r="H36" s="128"/>
      <c r="I36" s="128"/>
      <c r="J36" s="128"/>
      <c r="K36" s="128"/>
      <c r="L36" s="128"/>
      <c r="M36" s="128"/>
      <c r="N36" s="128"/>
      <c r="O36" s="128"/>
      <c r="P36" s="128"/>
      <c r="Q36" s="128"/>
      <c r="R36" s="128"/>
      <c r="S36" s="102"/>
      <c r="T36" s="188"/>
      <c r="U36" s="188"/>
      <c r="V36" s="188"/>
      <c r="W36" s="188"/>
      <c r="X36" s="188"/>
      <c r="Y36" s="188"/>
      <c r="Z36" s="188"/>
      <c r="AA36" s="188"/>
      <c r="AB36" s="188"/>
      <c r="AC36" s="188"/>
      <c r="AD36" s="188"/>
      <c r="AE36" s="188"/>
    </row>
    <row r="37" spans="7:31" ht="30" customHeight="1" x14ac:dyDescent="0.35"/>
    <row r="38" spans="7:31" ht="30" customHeight="1" x14ac:dyDescent="0.35"/>
    <row r="39" spans="7:31" ht="30" customHeight="1" x14ac:dyDescent="0.35"/>
    <row r="40" spans="7:31" ht="30" customHeight="1" x14ac:dyDescent="0.35"/>
    <row r="41" spans="7:31" ht="30" customHeight="1" x14ac:dyDescent="0.35">
      <c r="T41" s="188"/>
      <c r="U41" s="188"/>
      <c r="V41" s="188"/>
      <c r="W41" s="188"/>
      <c r="X41" s="188"/>
      <c r="Y41" s="188"/>
      <c r="Z41" s="188"/>
      <c r="AA41" s="188"/>
      <c r="AB41" s="188"/>
      <c r="AC41" s="188"/>
      <c r="AD41" s="188"/>
      <c r="AE41" s="188"/>
    </row>
    <row r="42" spans="7:31" ht="30" customHeight="1" x14ac:dyDescent="0.35">
      <c r="T42" s="188"/>
      <c r="U42" s="188"/>
      <c r="V42" s="188"/>
      <c r="W42" s="188"/>
      <c r="X42" s="188"/>
      <c r="Y42" s="188"/>
      <c r="Z42" s="188"/>
      <c r="AA42" s="188"/>
      <c r="AB42" s="188"/>
      <c r="AC42" s="188"/>
      <c r="AD42" s="188"/>
      <c r="AE42" s="188"/>
    </row>
    <row r="43" spans="7:31" x14ac:dyDescent="0.35">
      <c r="T43" s="103"/>
      <c r="U43" s="103"/>
      <c r="V43" s="103"/>
      <c r="W43" s="103"/>
      <c r="X43" s="103"/>
      <c r="Y43" s="103"/>
      <c r="Z43" s="103"/>
    </row>
    <row r="44" spans="7:31" ht="14.5" customHeight="1" x14ac:dyDescent="0.35">
      <c r="T44" s="103"/>
      <c r="U44" s="103"/>
      <c r="V44" s="103"/>
      <c r="W44" s="103"/>
      <c r="X44" s="103"/>
      <c r="Y44" s="103"/>
      <c r="Z44" s="103"/>
    </row>
    <row r="45" spans="7:31" x14ac:dyDescent="0.35">
      <c r="T45" s="103"/>
      <c r="U45" s="103"/>
      <c r="V45" s="103"/>
      <c r="W45" s="103"/>
      <c r="X45" s="103"/>
      <c r="Y45" s="103"/>
      <c r="Z45" s="103"/>
    </row>
    <row r="46" spans="7:31" x14ac:dyDescent="0.35">
      <c r="T46" s="103"/>
      <c r="U46" s="103"/>
      <c r="V46" s="103"/>
      <c r="W46" s="103"/>
      <c r="X46" s="103"/>
      <c r="Y46" s="103"/>
      <c r="Z46" s="103"/>
    </row>
    <row r="47" spans="7:31" x14ac:dyDescent="0.35">
      <c r="T47" s="103"/>
      <c r="U47" s="103"/>
      <c r="V47" s="103"/>
      <c r="W47" s="103"/>
      <c r="X47" s="103"/>
      <c r="Y47" s="103"/>
      <c r="Z47" s="103"/>
    </row>
    <row r="48" spans="7:31" x14ac:dyDescent="0.35">
      <c r="T48" s="103"/>
      <c r="U48" s="103"/>
      <c r="V48" s="103"/>
      <c r="W48" s="103"/>
      <c r="X48" s="103"/>
      <c r="Y48" s="103"/>
      <c r="Z48" s="103"/>
    </row>
    <row r="49" spans="20:26" x14ac:dyDescent="0.35">
      <c r="T49" s="103"/>
      <c r="U49" s="103"/>
      <c r="V49" s="103"/>
      <c r="W49" s="103"/>
      <c r="X49" s="103"/>
      <c r="Y49" s="103"/>
      <c r="Z49" s="103"/>
    </row>
    <row r="50" spans="20:26" x14ac:dyDescent="0.35">
      <c r="T50" s="103"/>
      <c r="U50" s="103"/>
      <c r="V50" s="103"/>
      <c r="W50" s="103"/>
      <c r="X50" s="103"/>
      <c r="Y50" s="103"/>
      <c r="Z50" s="103"/>
    </row>
    <row r="51" spans="20:26" x14ac:dyDescent="0.35">
      <c r="T51" s="103"/>
      <c r="U51" s="103"/>
      <c r="V51" s="103"/>
      <c r="W51" s="103"/>
      <c r="X51" s="103"/>
      <c r="Y51" s="103"/>
      <c r="Z51" s="103"/>
    </row>
    <row r="52" spans="20:26" x14ac:dyDescent="0.35">
      <c r="T52" s="103"/>
      <c r="U52" s="103"/>
      <c r="V52" s="103"/>
      <c r="W52" s="103"/>
      <c r="X52" s="103"/>
      <c r="Y52" s="103"/>
    </row>
  </sheetData>
  <mergeCells count="16">
    <mergeCell ref="T9:AE9"/>
    <mergeCell ref="G2:AE4"/>
    <mergeCell ref="G5:AE5"/>
    <mergeCell ref="G6:AE6"/>
    <mergeCell ref="G9:R9"/>
    <mergeCell ref="G33:AE33"/>
    <mergeCell ref="G34:AE34"/>
    <mergeCell ref="G32:AE32"/>
    <mergeCell ref="T10:AE14"/>
    <mergeCell ref="G10:R30"/>
    <mergeCell ref="T20:AE30"/>
    <mergeCell ref="G31:AE31"/>
    <mergeCell ref="T16:Y16"/>
    <mergeCell ref="T17:Y17"/>
    <mergeCell ref="T18:Y18"/>
    <mergeCell ref="T19:Y19"/>
  </mergeCells>
  <conditionalFormatting sqref="G2">
    <cfRule type="containsText" dxfId="581" priority="25" operator="containsText" text="Vigilance">
      <formula>NOT(ISERROR(SEARCH("Vigilance",G2)))</formula>
    </cfRule>
    <cfRule type="containsText" dxfId="580" priority="26" operator="containsText" text="Favorable">
      <formula>NOT(ISERROR(SEARCH("Favorable",G2)))</formula>
    </cfRule>
    <cfRule type="containsText" dxfId="579" priority="27" operator="containsText" text="Danger">
      <formula>NOT(ISERROR(SEARCH("Danger",G2)))</formula>
    </cfRule>
    <cfRule type="containsText" dxfId="578" priority="28" operator="containsText" text="Rhédibitoire">
      <formula>NOT(ISERROR(SEARCH("Rhédibitoire",G2)))</formula>
    </cfRule>
  </conditionalFormatting>
  <conditionalFormatting sqref="G2 T19">
    <cfRule type="containsText" dxfId="577" priority="29" operator="containsText" text="Rédhibitoire">
      <formula>NOT(ISERROR(SEARCH("Rédhibitoire",G2)))</formula>
    </cfRule>
    <cfRule type="containsText" dxfId="576" priority="30" operator="containsText" text="Danger">
      <formula>NOT(ISERROR(SEARCH("Danger",G2)))</formula>
    </cfRule>
    <cfRule type="containsText" dxfId="575" priority="31" operator="containsText" text="Favorable">
      <formula>NOT(ISERROR(SEARCH("Favorable",G2)))</formula>
    </cfRule>
    <cfRule type="containsText" dxfId="574" priority="32" operator="containsText" text="Vigilance">
      <formula>NOT(ISERROR(SEARCH("Vigilance",G2)))</formula>
    </cfRule>
  </conditionalFormatting>
  <conditionalFormatting sqref="T16">
    <cfRule type="containsText" dxfId="573" priority="17" operator="containsText" text="Favorable">
      <formula>NOT(ISERROR(SEARCH("Favorable",T16)))</formula>
    </cfRule>
    <cfRule type="containsText" dxfId="572" priority="18" operator="containsText" text="Rhédibitoire">
      <formula>NOT(ISERROR(SEARCH("Rhédibitoire",T16)))</formula>
    </cfRule>
    <cfRule type="containsText" dxfId="571" priority="19" operator="containsText" text="Danger">
      <formula>NOT(ISERROR(SEARCH("Danger",T16)))</formula>
    </cfRule>
    <cfRule type="containsText" dxfId="570" priority="20" operator="containsText" text="Vigilance">
      <formula>NOT(ISERROR(SEARCH("Vigilance",T16)))</formula>
    </cfRule>
  </conditionalFormatting>
  <conditionalFormatting sqref="T16">
    <cfRule type="containsText" dxfId="569" priority="21" operator="containsText" text="Rédhibitoire">
      <formula>NOT(ISERROR(SEARCH("Rédhibitoire",T16)))</formula>
    </cfRule>
    <cfRule type="containsText" dxfId="568" priority="22" operator="containsText" text="Danger">
      <formula>NOT(ISERROR(SEARCH("Danger",T16)))</formula>
    </cfRule>
    <cfRule type="containsText" dxfId="567" priority="23" operator="containsText" text="Favorable">
      <formula>NOT(ISERROR(SEARCH("Favorable",T16)))</formula>
    </cfRule>
    <cfRule type="containsText" dxfId="566" priority="24" operator="containsText" text="Vigilance">
      <formula>NOT(ISERROR(SEARCH("Vigilance",T16)))</formula>
    </cfRule>
  </conditionalFormatting>
  <conditionalFormatting sqref="T17">
    <cfRule type="containsText" dxfId="565" priority="13" operator="containsText" text="Favorable">
      <formula>NOT(ISERROR(SEARCH("Favorable",T17)))</formula>
    </cfRule>
    <cfRule type="containsText" dxfId="564" priority="14" operator="containsText" text="Rédhibitoire">
      <formula>NOT(ISERROR(SEARCH("Rédhibitoire",T17)))</formula>
    </cfRule>
    <cfRule type="containsText" dxfId="563" priority="15" operator="containsText" text="Danger">
      <formula>NOT(ISERROR(SEARCH("Danger",T17)))</formula>
    </cfRule>
    <cfRule type="containsText" dxfId="562" priority="16" operator="containsText" text="Vigilance">
      <formula>NOT(ISERROR(SEARCH("Vigilance",T17)))</formula>
    </cfRule>
  </conditionalFormatting>
  <conditionalFormatting sqref="T17">
    <cfRule type="containsText" dxfId="561" priority="9" operator="containsText" text="Rédhibitoire">
      <formula>NOT(ISERROR(SEARCH("Rédhibitoire",T17)))</formula>
    </cfRule>
    <cfRule type="containsText" dxfId="560" priority="10" operator="containsText" text="Danger">
      <formula>NOT(ISERROR(SEARCH("Danger",T17)))</formula>
    </cfRule>
    <cfRule type="containsText" dxfId="559" priority="11" operator="containsText" text="Favorable">
      <formula>NOT(ISERROR(SEARCH("Favorable",T17)))</formula>
    </cfRule>
    <cfRule type="containsText" dxfId="558" priority="12" operator="containsText" text="Vigilance">
      <formula>NOT(ISERROR(SEARCH("Vigilance",T17)))</formula>
    </cfRule>
  </conditionalFormatting>
  <conditionalFormatting sqref="T18">
    <cfRule type="containsText" dxfId="557" priority="5" operator="containsText" text="Favorable">
      <formula>NOT(ISERROR(SEARCH("Favorable",T18)))</formula>
    </cfRule>
    <cfRule type="containsText" dxfId="556" priority="6" operator="containsText" text="Rédhibitoire">
      <formula>NOT(ISERROR(SEARCH("Rédhibitoire",T18)))</formula>
    </cfRule>
    <cfRule type="containsText" dxfId="555" priority="7" operator="containsText" text="Danger">
      <formula>NOT(ISERROR(SEARCH("Danger",T18)))</formula>
    </cfRule>
    <cfRule type="containsText" dxfId="554" priority="8" operator="containsText" text="Vigilance">
      <formula>NOT(ISERROR(SEARCH("Vigilance",T18)))</formula>
    </cfRule>
  </conditionalFormatting>
  <conditionalFormatting sqref="T18">
    <cfRule type="containsText" dxfId="553" priority="1" operator="containsText" text="Rédhibitoire">
      <formula>NOT(ISERROR(SEARCH("Rédhibitoire",T18)))</formula>
    </cfRule>
    <cfRule type="containsText" dxfId="552" priority="2" operator="containsText" text="Danger">
      <formula>NOT(ISERROR(SEARCH("Danger",T18)))</formula>
    </cfRule>
    <cfRule type="containsText" dxfId="551" priority="3" operator="containsText" text="Favorable">
      <formula>NOT(ISERROR(SEARCH("Favorable",T18)))</formula>
    </cfRule>
    <cfRule type="containsText" dxfId="550" priority="4" operator="containsText" text="Vigilance">
      <formula>NOT(ISERROR(SEARCH("Vigilance",T18)))</formula>
    </cfRule>
  </conditionalFormatting>
  <hyperlinks>
    <hyperlink ref="G33" r:id="rId1" xr:uid="{00000000-0004-0000-0000-00000000000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17C92-7C57-4D3B-8E12-A2A49B823C1C}">
  <sheetPr codeName="Feuil8">
    <tabColor rgb="FFFFFF00"/>
  </sheetPr>
  <dimension ref="A1:AQ1049"/>
  <sheetViews>
    <sheetView zoomScale="80" zoomScaleNormal="80" workbookViewId="0">
      <selection activeCell="C3" sqref="C3:J31"/>
    </sheetView>
  </sheetViews>
  <sheetFormatPr baseColWidth="10" defaultRowHeight="14.5" x14ac:dyDescent="0.35"/>
  <cols>
    <col min="1" max="1" width="10.1796875" customWidth="1"/>
    <col min="2" max="2" width="8.81640625" customWidth="1"/>
    <col min="8" max="8" width="12.453125" customWidth="1"/>
    <col min="9" max="9" width="12.1796875" customWidth="1"/>
    <col min="18" max="18" width="13.54296875" customWidth="1"/>
    <col min="19" max="19" width="8.81640625" customWidth="1"/>
  </cols>
  <sheetData>
    <row r="1" spans="1:43" x14ac:dyDescent="0.3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43" ht="39" customHeight="1" x14ac:dyDescent="0.35">
      <c r="A2" s="2"/>
      <c r="B2" s="2"/>
      <c r="C2" s="411" t="s">
        <v>206</v>
      </c>
      <c r="D2" s="411"/>
      <c r="E2" s="411"/>
      <c r="F2" s="411"/>
      <c r="G2" s="411"/>
      <c r="H2" s="411"/>
      <c r="I2" s="411"/>
      <c r="J2" s="412"/>
      <c r="K2" s="411" t="s">
        <v>207</v>
      </c>
      <c r="L2" s="411"/>
      <c r="M2" s="411"/>
      <c r="N2" s="411"/>
      <c r="O2" s="411"/>
      <c r="P2" s="411"/>
      <c r="Q2" s="411"/>
      <c r="R2" s="411"/>
      <c r="S2" s="2"/>
      <c r="T2" s="2"/>
      <c r="U2" s="2"/>
      <c r="V2" s="2"/>
      <c r="W2" s="2"/>
      <c r="X2" s="2"/>
      <c r="Y2" s="2"/>
      <c r="Z2" s="2"/>
      <c r="AA2" s="2"/>
      <c r="AB2" s="2"/>
      <c r="AC2" s="2"/>
      <c r="AD2" s="2"/>
      <c r="AE2" s="2"/>
      <c r="AF2" s="2"/>
      <c r="AG2" s="2"/>
      <c r="AH2" s="2"/>
      <c r="AI2" s="2"/>
      <c r="AJ2" s="2"/>
      <c r="AK2" s="2"/>
      <c r="AL2" s="2"/>
      <c r="AM2" s="2"/>
      <c r="AN2" s="2"/>
      <c r="AO2" s="2"/>
      <c r="AP2" s="2"/>
      <c r="AQ2" s="2"/>
    </row>
    <row r="3" spans="1:43" ht="15" customHeight="1" x14ac:dyDescent="0.35">
      <c r="A3" s="2"/>
      <c r="B3" s="2"/>
      <c r="C3" s="413" t="s">
        <v>382</v>
      </c>
      <c r="D3" s="413"/>
      <c r="E3" s="413"/>
      <c r="F3" s="413"/>
      <c r="G3" s="413"/>
      <c r="H3" s="413"/>
      <c r="I3" s="413"/>
      <c r="J3" s="414"/>
      <c r="K3" s="413" t="s">
        <v>386</v>
      </c>
      <c r="L3" s="413"/>
      <c r="M3" s="413"/>
      <c r="N3" s="413"/>
      <c r="O3" s="413"/>
      <c r="P3" s="413"/>
      <c r="Q3" s="413"/>
      <c r="R3" s="413"/>
      <c r="S3" s="2"/>
      <c r="T3" s="2"/>
      <c r="U3" s="2"/>
      <c r="V3" s="2"/>
      <c r="W3" s="2"/>
      <c r="X3" s="2"/>
      <c r="Y3" s="2"/>
      <c r="Z3" s="2"/>
      <c r="AA3" s="2"/>
      <c r="AB3" s="2"/>
      <c r="AC3" s="2"/>
      <c r="AD3" s="2"/>
      <c r="AE3" s="2"/>
      <c r="AF3" s="2"/>
      <c r="AG3" s="2"/>
      <c r="AH3" s="2"/>
      <c r="AI3" s="2"/>
      <c r="AJ3" s="2"/>
      <c r="AK3" s="2"/>
      <c r="AL3" s="2"/>
      <c r="AM3" s="2"/>
      <c r="AN3" s="2"/>
      <c r="AO3" s="2"/>
      <c r="AP3" s="2"/>
      <c r="AQ3" s="2"/>
    </row>
    <row r="4" spans="1:43" ht="15" customHeight="1" x14ac:dyDescent="0.35">
      <c r="A4" s="2"/>
      <c r="B4" s="2"/>
      <c r="C4" s="413"/>
      <c r="D4" s="413"/>
      <c r="E4" s="413"/>
      <c r="F4" s="413"/>
      <c r="G4" s="413"/>
      <c r="H4" s="413"/>
      <c r="I4" s="413"/>
      <c r="J4" s="414"/>
      <c r="K4" s="413"/>
      <c r="L4" s="413"/>
      <c r="M4" s="413"/>
      <c r="N4" s="413"/>
      <c r="O4" s="413"/>
      <c r="P4" s="413"/>
      <c r="Q4" s="413"/>
      <c r="R4" s="413"/>
      <c r="S4" s="2"/>
      <c r="T4" s="2"/>
      <c r="U4" s="2"/>
      <c r="V4" s="2"/>
      <c r="W4" s="2"/>
      <c r="X4" s="2"/>
      <c r="Y4" s="2"/>
      <c r="Z4" s="2"/>
      <c r="AA4" s="2"/>
      <c r="AB4" s="2"/>
      <c r="AC4" s="2"/>
      <c r="AD4" s="2"/>
      <c r="AE4" s="2"/>
      <c r="AF4" s="2"/>
      <c r="AG4" s="2"/>
      <c r="AH4" s="2"/>
      <c r="AI4" s="2"/>
      <c r="AJ4" s="2"/>
      <c r="AK4" s="2"/>
      <c r="AL4" s="2"/>
      <c r="AM4" s="2"/>
      <c r="AN4" s="2"/>
      <c r="AO4" s="2"/>
      <c r="AP4" s="2"/>
      <c r="AQ4" s="2"/>
    </row>
    <row r="5" spans="1:43" ht="15" customHeight="1" x14ac:dyDescent="0.35">
      <c r="A5" s="2"/>
      <c r="B5" s="2"/>
      <c r="C5" s="413"/>
      <c r="D5" s="413"/>
      <c r="E5" s="413"/>
      <c r="F5" s="413"/>
      <c r="G5" s="413"/>
      <c r="H5" s="413"/>
      <c r="I5" s="413"/>
      <c r="J5" s="414"/>
      <c r="K5" s="413"/>
      <c r="L5" s="413"/>
      <c r="M5" s="413"/>
      <c r="N5" s="413"/>
      <c r="O5" s="413"/>
      <c r="P5" s="413"/>
      <c r="Q5" s="413"/>
      <c r="R5" s="413"/>
      <c r="S5" s="2"/>
      <c r="T5" s="2"/>
      <c r="U5" s="2"/>
      <c r="V5" s="2"/>
      <c r="W5" s="2"/>
      <c r="X5" s="2"/>
      <c r="Y5" s="2"/>
      <c r="Z5" s="2"/>
      <c r="AA5" s="2"/>
      <c r="AB5" s="2"/>
      <c r="AC5" s="2"/>
      <c r="AD5" s="2"/>
      <c r="AE5" s="2"/>
      <c r="AF5" s="2"/>
      <c r="AG5" s="2"/>
      <c r="AH5" s="2"/>
      <c r="AI5" s="2"/>
      <c r="AJ5" s="2"/>
      <c r="AK5" s="2"/>
      <c r="AL5" s="2"/>
      <c r="AM5" s="2"/>
      <c r="AN5" s="2"/>
      <c r="AO5" s="2"/>
      <c r="AP5" s="2"/>
      <c r="AQ5" s="2"/>
    </row>
    <row r="6" spans="1:43" ht="15" customHeight="1" x14ac:dyDescent="0.35">
      <c r="A6" s="2"/>
      <c r="B6" s="2"/>
      <c r="C6" s="413"/>
      <c r="D6" s="413"/>
      <c r="E6" s="413"/>
      <c r="F6" s="413"/>
      <c r="G6" s="413"/>
      <c r="H6" s="413"/>
      <c r="I6" s="413"/>
      <c r="J6" s="414"/>
      <c r="K6" s="413"/>
      <c r="L6" s="413"/>
      <c r="M6" s="413"/>
      <c r="N6" s="413"/>
      <c r="O6" s="413"/>
      <c r="P6" s="413"/>
      <c r="Q6" s="413"/>
      <c r="R6" s="413"/>
      <c r="S6" s="2"/>
      <c r="T6" s="2"/>
      <c r="U6" s="2"/>
      <c r="V6" s="2"/>
      <c r="W6" s="2"/>
      <c r="X6" s="2"/>
      <c r="Y6" s="2"/>
      <c r="Z6" s="2"/>
      <c r="AA6" s="2"/>
      <c r="AB6" s="2"/>
      <c r="AC6" s="2"/>
      <c r="AD6" s="2"/>
      <c r="AE6" s="2"/>
      <c r="AF6" s="2"/>
      <c r="AG6" s="2"/>
      <c r="AH6" s="2"/>
      <c r="AI6" s="2"/>
      <c r="AJ6" s="2"/>
      <c r="AK6" s="2"/>
      <c r="AL6" s="2"/>
      <c r="AM6" s="2"/>
      <c r="AN6" s="2"/>
      <c r="AO6" s="2"/>
      <c r="AP6" s="2"/>
      <c r="AQ6" s="2"/>
    </row>
    <row r="7" spans="1:43" ht="15" customHeight="1" x14ac:dyDescent="0.35">
      <c r="A7" s="2"/>
      <c r="B7" s="2"/>
      <c r="C7" s="413"/>
      <c r="D7" s="413"/>
      <c r="E7" s="413"/>
      <c r="F7" s="413"/>
      <c r="G7" s="413"/>
      <c r="H7" s="413"/>
      <c r="I7" s="413"/>
      <c r="J7" s="414"/>
      <c r="K7" s="413"/>
      <c r="L7" s="413"/>
      <c r="M7" s="413"/>
      <c r="N7" s="413"/>
      <c r="O7" s="413"/>
      <c r="P7" s="413"/>
      <c r="Q7" s="413"/>
      <c r="R7" s="413"/>
      <c r="S7" s="2"/>
      <c r="T7" s="2"/>
      <c r="U7" s="2"/>
      <c r="V7" s="2"/>
      <c r="W7" s="2"/>
      <c r="X7" s="2"/>
      <c r="Y7" s="2"/>
      <c r="Z7" s="2"/>
      <c r="AA7" s="2"/>
      <c r="AB7" s="2"/>
      <c r="AC7" s="2"/>
      <c r="AD7" s="2"/>
      <c r="AE7" s="2"/>
      <c r="AF7" s="2"/>
      <c r="AG7" s="2"/>
      <c r="AH7" s="2"/>
      <c r="AI7" s="2"/>
      <c r="AJ7" s="2"/>
      <c r="AK7" s="2"/>
      <c r="AL7" s="2"/>
      <c r="AM7" s="2"/>
      <c r="AN7" s="2"/>
      <c r="AO7" s="2"/>
      <c r="AP7" s="2"/>
      <c r="AQ7" s="2"/>
    </row>
    <row r="8" spans="1:43" ht="15" customHeight="1" x14ac:dyDescent="0.35">
      <c r="A8" s="2"/>
      <c r="B8" s="2"/>
      <c r="C8" s="413"/>
      <c r="D8" s="413"/>
      <c r="E8" s="413"/>
      <c r="F8" s="413"/>
      <c r="G8" s="413"/>
      <c r="H8" s="413"/>
      <c r="I8" s="413"/>
      <c r="J8" s="414"/>
      <c r="K8" s="413"/>
      <c r="L8" s="413"/>
      <c r="M8" s="413"/>
      <c r="N8" s="413"/>
      <c r="O8" s="413"/>
      <c r="P8" s="413"/>
      <c r="Q8" s="413"/>
      <c r="R8" s="413"/>
      <c r="S8" s="2"/>
      <c r="T8" s="2"/>
      <c r="U8" s="2"/>
      <c r="V8" s="2"/>
      <c r="W8" s="2"/>
      <c r="X8" s="2"/>
      <c r="Y8" s="2"/>
      <c r="Z8" s="2"/>
      <c r="AA8" s="2"/>
      <c r="AB8" s="2"/>
      <c r="AC8" s="2"/>
      <c r="AD8" s="2"/>
      <c r="AE8" s="2"/>
      <c r="AF8" s="2"/>
      <c r="AG8" s="2"/>
      <c r="AH8" s="2"/>
      <c r="AI8" s="2"/>
      <c r="AJ8" s="2"/>
      <c r="AK8" s="2"/>
      <c r="AL8" s="2"/>
      <c r="AM8" s="2"/>
      <c r="AN8" s="2"/>
      <c r="AO8" s="2"/>
      <c r="AP8" s="2"/>
      <c r="AQ8" s="2"/>
    </row>
    <row r="9" spans="1:43" ht="15" customHeight="1" x14ac:dyDescent="0.35">
      <c r="A9" s="2"/>
      <c r="B9" s="2"/>
      <c r="C9" s="413"/>
      <c r="D9" s="413"/>
      <c r="E9" s="413"/>
      <c r="F9" s="413"/>
      <c r="G9" s="413"/>
      <c r="H9" s="413"/>
      <c r="I9" s="413"/>
      <c r="J9" s="414"/>
      <c r="K9" s="413"/>
      <c r="L9" s="413"/>
      <c r="M9" s="413"/>
      <c r="N9" s="413"/>
      <c r="O9" s="413"/>
      <c r="P9" s="413"/>
      <c r="Q9" s="413"/>
      <c r="R9" s="413"/>
      <c r="S9" s="2"/>
      <c r="T9" s="2"/>
      <c r="U9" s="2"/>
      <c r="V9" s="2"/>
      <c r="W9" s="2"/>
      <c r="X9" s="2"/>
      <c r="Y9" s="2"/>
      <c r="Z9" s="2"/>
      <c r="AA9" s="2"/>
      <c r="AB9" s="2"/>
      <c r="AC9" s="2"/>
      <c r="AD9" s="2"/>
      <c r="AE9" s="2"/>
      <c r="AF9" s="2"/>
      <c r="AG9" s="2"/>
      <c r="AH9" s="2"/>
      <c r="AI9" s="2"/>
      <c r="AJ9" s="2"/>
      <c r="AK9" s="2"/>
      <c r="AL9" s="2"/>
      <c r="AM9" s="2"/>
      <c r="AN9" s="2"/>
      <c r="AO9" s="2"/>
      <c r="AP9" s="2"/>
      <c r="AQ9" s="2"/>
    </row>
    <row r="10" spans="1:43" ht="15" customHeight="1" x14ac:dyDescent="0.35">
      <c r="A10" s="2"/>
      <c r="B10" s="2"/>
      <c r="C10" s="413"/>
      <c r="D10" s="413"/>
      <c r="E10" s="413"/>
      <c r="F10" s="413"/>
      <c r="G10" s="413"/>
      <c r="H10" s="413"/>
      <c r="I10" s="413"/>
      <c r="J10" s="414"/>
      <c r="K10" s="413"/>
      <c r="L10" s="413"/>
      <c r="M10" s="413"/>
      <c r="N10" s="413"/>
      <c r="O10" s="413"/>
      <c r="P10" s="413"/>
      <c r="Q10" s="413"/>
      <c r="R10" s="413"/>
      <c r="S10" s="2"/>
      <c r="T10" s="2"/>
      <c r="U10" s="2"/>
      <c r="V10" s="2"/>
      <c r="W10" s="2"/>
      <c r="X10" s="2"/>
      <c r="Y10" s="2"/>
      <c r="Z10" s="2"/>
      <c r="AA10" s="2"/>
      <c r="AB10" s="2"/>
      <c r="AC10" s="2"/>
      <c r="AD10" s="2"/>
      <c r="AE10" s="2"/>
      <c r="AF10" s="2"/>
      <c r="AG10" s="2"/>
      <c r="AH10" s="2"/>
      <c r="AI10" s="2"/>
      <c r="AJ10" s="2"/>
      <c r="AK10" s="2"/>
      <c r="AL10" s="2"/>
      <c r="AM10" s="2"/>
      <c r="AN10" s="2"/>
      <c r="AO10" s="2"/>
      <c r="AP10" s="2"/>
      <c r="AQ10" s="2"/>
    </row>
    <row r="11" spans="1:43" ht="15" customHeight="1" x14ac:dyDescent="0.35">
      <c r="A11" s="2"/>
      <c r="B11" s="2"/>
      <c r="C11" s="413"/>
      <c r="D11" s="413"/>
      <c r="E11" s="413"/>
      <c r="F11" s="413"/>
      <c r="G11" s="413"/>
      <c r="H11" s="413"/>
      <c r="I11" s="413"/>
      <c r="J11" s="414"/>
      <c r="K11" s="413"/>
      <c r="L11" s="413"/>
      <c r="M11" s="413"/>
      <c r="N11" s="413"/>
      <c r="O11" s="413"/>
      <c r="P11" s="413"/>
      <c r="Q11" s="413"/>
      <c r="R11" s="413"/>
      <c r="S11" s="2"/>
      <c r="T11" s="2"/>
      <c r="U11" s="2"/>
      <c r="V11" s="2"/>
      <c r="W11" s="2"/>
      <c r="X11" s="2"/>
      <c r="Y11" s="2"/>
      <c r="Z11" s="2"/>
      <c r="AA11" s="2"/>
      <c r="AB11" s="2"/>
      <c r="AC11" s="2"/>
      <c r="AD11" s="2"/>
      <c r="AE11" s="2"/>
      <c r="AF11" s="2"/>
      <c r="AG11" s="2"/>
      <c r="AH11" s="2"/>
      <c r="AI11" s="2"/>
      <c r="AJ11" s="2"/>
      <c r="AK11" s="2"/>
      <c r="AL11" s="2"/>
      <c r="AM11" s="2"/>
      <c r="AN11" s="2"/>
      <c r="AO11" s="2"/>
      <c r="AP11" s="2"/>
      <c r="AQ11" s="2"/>
    </row>
    <row r="12" spans="1:43" ht="15" customHeight="1" x14ac:dyDescent="0.35">
      <c r="A12" s="2"/>
      <c r="B12" s="2"/>
      <c r="C12" s="413"/>
      <c r="D12" s="413"/>
      <c r="E12" s="413"/>
      <c r="F12" s="413"/>
      <c r="G12" s="413"/>
      <c r="H12" s="413"/>
      <c r="I12" s="413"/>
      <c r="J12" s="414"/>
      <c r="K12" s="413"/>
      <c r="L12" s="413"/>
      <c r="M12" s="413"/>
      <c r="N12" s="413"/>
      <c r="O12" s="413"/>
      <c r="P12" s="413"/>
      <c r="Q12" s="413"/>
      <c r="R12" s="413"/>
      <c r="S12" s="2"/>
      <c r="T12" s="2"/>
      <c r="U12" s="2"/>
      <c r="V12" s="2"/>
      <c r="W12" s="2"/>
      <c r="X12" s="2"/>
      <c r="Y12" s="2"/>
      <c r="Z12" s="2"/>
      <c r="AA12" s="2"/>
      <c r="AB12" s="2"/>
      <c r="AC12" s="2"/>
      <c r="AD12" s="2"/>
      <c r="AE12" s="2"/>
      <c r="AF12" s="2"/>
      <c r="AG12" s="2"/>
      <c r="AH12" s="2"/>
      <c r="AI12" s="2"/>
      <c r="AJ12" s="2"/>
      <c r="AK12" s="2"/>
      <c r="AL12" s="2"/>
      <c r="AM12" s="2"/>
      <c r="AN12" s="2"/>
      <c r="AO12" s="2"/>
      <c r="AP12" s="2"/>
      <c r="AQ12" s="2"/>
    </row>
    <row r="13" spans="1:43" ht="15" customHeight="1" x14ac:dyDescent="0.35">
      <c r="A13" s="2"/>
      <c r="B13" s="2"/>
      <c r="C13" s="413"/>
      <c r="D13" s="413"/>
      <c r="E13" s="413"/>
      <c r="F13" s="413"/>
      <c r="G13" s="413"/>
      <c r="H13" s="413"/>
      <c r="I13" s="413"/>
      <c r="J13" s="414"/>
      <c r="K13" s="413"/>
      <c r="L13" s="413"/>
      <c r="M13" s="413"/>
      <c r="N13" s="413"/>
      <c r="O13" s="413"/>
      <c r="P13" s="413"/>
      <c r="Q13" s="413"/>
      <c r="R13" s="413"/>
      <c r="S13" s="2"/>
      <c r="T13" s="2"/>
      <c r="U13" s="2"/>
      <c r="V13" s="2"/>
      <c r="W13" s="2"/>
      <c r="X13" s="2"/>
      <c r="Y13" s="2"/>
      <c r="Z13" s="2"/>
      <c r="AA13" s="2"/>
      <c r="AB13" s="2"/>
      <c r="AC13" s="2"/>
      <c r="AD13" s="2"/>
      <c r="AE13" s="2"/>
      <c r="AF13" s="2"/>
      <c r="AG13" s="2"/>
      <c r="AH13" s="2"/>
      <c r="AI13" s="2"/>
      <c r="AJ13" s="2"/>
      <c r="AK13" s="2"/>
      <c r="AL13" s="2"/>
      <c r="AM13" s="2"/>
      <c r="AN13" s="2"/>
      <c r="AO13" s="2"/>
      <c r="AP13" s="2"/>
      <c r="AQ13" s="2"/>
    </row>
    <row r="14" spans="1:43" ht="15" customHeight="1" x14ac:dyDescent="0.35">
      <c r="A14" s="2"/>
      <c r="B14" s="2"/>
      <c r="C14" s="413"/>
      <c r="D14" s="413"/>
      <c r="E14" s="413"/>
      <c r="F14" s="413"/>
      <c r="G14" s="413"/>
      <c r="H14" s="413"/>
      <c r="I14" s="413"/>
      <c r="J14" s="414"/>
      <c r="K14" s="413"/>
      <c r="L14" s="413"/>
      <c r="M14" s="413"/>
      <c r="N14" s="413"/>
      <c r="O14" s="413"/>
      <c r="P14" s="413"/>
      <c r="Q14" s="413"/>
      <c r="R14" s="413"/>
      <c r="S14" s="2"/>
      <c r="T14" s="2"/>
      <c r="U14" s="2"/>
      <c r="V14" s="2"/>
      <c r="W14" s="2"/>
      <c r="X14" s="2"/>
      <c r="Y14" s="2"/>
      <c r="Z14" s="2"/>
      <c r="AA14" s="2"/>
      <c r="AB14" s="2"/>
      <c r="AC14" s="2"/>
      <c r="AD14" s="2"/>
      <c r="AE14" s="2"/>
      <c r="AF14" s="2"/>
      <c r="AG14" s="2"/>
      <c r="AH14" s="2"/>
      <c r="AI14" s="2"/>
      <c r="AJ14" s="2"/>
      <c r="AK14" s="2"/>
      <c r="AL14" s="2"/>
      <c r="AM14" s="2"/>
      <c r="AN14" s="2"/>
      <c r="AO14" s="2"/>
      <c r="AP14" s="2"/>
      <c r="AQ14" s="2"/>
    </row>
    <row r="15" spans="1:43" ht="15" customHeight="1" x14ac:dyDescent="0.35">
      <c r="A15" s="2"/>
      <c r="B15" s="2"/>
      <c r="C15" s="413"/>
      <c r="D15" s="413"/>
      <c r="E15" s="413"/>
      <c r="F15" s="413"/>
      <c r="G15" s="413"/>
      <c r="H15" s="413"/>
      <c r="I15" s="413"/>
      <c r="J15" s="414"/>
      <c r="K15" s="413"/>
      <c r="L15" s="413"/>
      <c r="M15" s="413"/>
      <c r="N15" s="413"/>
      <c r="O15" s="413"/>
      <c r="P15" s="413"/>
      <c r="Q15" s="413"/>
      <c r="R15" s="413"/>
      <c r="S15" s="2"/>
      <c r="T15" s="2"/>
      <c r="U15" s="2"/>
      <c r="V15" s="2"/>
      <c r="W15" s="2"/>
      <c r="X15" s="2"/>
      <c r="Y15" s="2"/>
      <c r="Z15" s="2"/>
      <c r="AA15" s="2"/>
      <c r="AB15" s="2"/>
      <c r="AC15" s="2"/>
      <c r="AD15" s="2"/>
      <c r="AE15" s="2"/>
      <c r="AF15" s="2"/>
      <c r="AG15" s="2"/>
      <c r="AH15" s="2"/>
      <c r="AI15" s="2"/>
      <c r="AJ15" s="2"/>
      <c r="AK15" s="2"/>
      <c r="AL15" s="2"/>
      <c r="AM15" s="2"/>
      <c r="AN15" s="2"/>
      <c r="AO15" s="2"/>
      <c r="AP15" s="2"/>
      <c r="AQ15" s="2"/>
    </row>
    <row r="16" spans="1:43" ht="15" customHeight="1" x14ac:dyDescent="0.35">
      <c r="A16" s="2"/>
      <c r="B16" s="2"/>
      <c r="C16" s="413"/>
      <c r="D16" s="413"/>
      <c r="E16" s="413"/>
      <c r="F16" s="413"/>
      <c r="G16" s="413"/>
      <c r="H16" s="413"/>
      <c r="I16" s="413"/>
      <c r="J16" s="414"/>
      <c r="K16" s="413"/>
      <c r="L16" s="413"/>
      <c r="M16" s="413"/>
      <c r="N16" s="413"/>
      <c r="O16" s="413"/>
      <c r="P16" s="413"/>
      <c r="Q16" s="413"/>
      <c r="R16" s="413"/>
      <c r="S16" s="2"/>
      <c r="T16" s="2"/>
      <c r="U16" s="2"/>
      <c r="V16" s="2"/>
      <c r="W16" s="2"/>
      <c r="X16" s="2"/>
      <c r="Y16" s="2"/>
      <c r="Z16" s="2"/>
      <c r="AA16" s="2"/>
      <c r="AB16" s="2"/>
      <c r="AC16" s="2"/>
      <c r="AD16" s="2"/>
      <c r="AE16" s="2"/>
      <c r="AF16" s="2"/>
      <c r="AG16" s="2"/>
      <c r="AH16" s="2"/>
      <c r="AI16" s="2"/>
      <c r="AJ16" s="2"/>
      <c r="AK16" s="2"/>
      <c r="AL16" s="2"/>
      <c r="AM16" s="2"/>
      <c r="AN16" s="2"/>
      <c r="AO16" s="2"/>
      <c r="AP16" s="2"/>
      <c r="AQ16" s="2"/>
    </row>
    <row r="17" spans="1:43" ht="15" customHeight="1" x14ac:dyDescent="0.35">
      <c r="A17" s="2"/>
      <c r="B17" s="2"/>
      <c r="C17" s="413"/>
      <c r="D17" s="413"/>
      <c r="E17" s="413"/>
      <c r="F17" s="413"/>
      <c r="G17" s="413"/>
      <c r="H17" s="413"/>
      <c r="I17" s="413"/>
      <c r="J17" s="414"/>
      <c r="K17" s="413"/>
      <c r="L17" s="413"/>
      <c r="M17" s="413"/>
      <c r="N17" s="413"/>
      <c r="O17" s="413"/>
      <c r="P17" s="413"/>
      <c r="Q17" s="413"/>
      <c r="R17" s="413"/>
      <c r="S17" s="2"/>
      <c r="T17" s="2"/>
      <c r="U17" s="2"/>
      <c r="V17" s="2"/>
      <c r="W17" s="2"/>
      <c r="X17" s="2"/>
      <c r="Y17" s="2"/>
      <c r="Z17" s="2"/>
      <c r="AA17" s="2"/>
      <c r="AB17" s="2"/>
      <c r="AC17" s="2"/>
      <c r="AD17" s="2"/>
      <c r="AE17" s="2"/>
      <c r="AF17" s="2"/>
      <c r="AG17" s="2"/>
      <c r="AH17" s="2"/>
      <c r="AI17" s="2"/>
      <c r="AJ17" s="2"/>
      <c r="AK17" s="2"/>
      <c r="AL17" s="2"/>
      <c r="AM17" s="2"/>
      <c r="AN17" s="2"/>
      <c r="AO17" s="2"/>
      <c r="AP17" s="2"/>
      <c r="AQ17" s="2"/>
    </row>
    <row r="18" spans="1:43" ht="15" customHeight="1" x14ac:dyDescent="0.35">
      <c r="A18" s="2"/>
      <c r="B18" s="2"/>
      <c r="C18" s="413"/>
      <c r="D18" s="413"/>
      <c r="E18" s="413"/>
      <c r="F18" s="413"/>
      <c r="G18" s="413"/>
      <c r="H18" s="413"/>
      <c r="I18" s="413"/>
      <c r="J18" s="414"/>
      <c r="K18" s="413"/>
      <c r="L18" s="413"/>
      <c r="M18" s="413"/>
      <c r="N18" s="413"/>
      <c r="O18" s="413"/>
      <c r="P18" s="413"/>
      <c r="Q18" s="413"/>
      <c r="R18" s="413"/>
      <c r="S18" s="2"/>
      <c r="T18" s="2"/>
      <c r="U18" s="2"/>
      <c r="V18" s="2"/>
      <c r="W18" s="2"/>
      <c r="X18" s="2"/>
      <c r="Y18" s="2"/>
      <c r="Z18" s="2"/>
      <c r="AA18" s="2"/>
      <c r="AB18" s="2"/>
      <c r="AC18" s="2"/>
      <c r="AD18" s="2"/>
      <c r="AE18" s="2"/>
      <c r="AF18" s="2"/>
      <c r="AG18" s="2"/>
      <c r="AH18" s="2"/>
      <c r="AI18" s="2"/>
      <c r="AJ18" s="2"/>
      <c r="AK18" s="2"/>
      <c r="AL18" s="2"/>
      <c r="AM18" s="2"/>
      <c r="AN18" s="2"/>
      <c r="AO18" s="2"/>
      <c r="AP18" s="2"/>
      <c r="AQ18" s="2"/>
    </row>
    <row r="19" spans="1:43" ht="15" customHeight="1" x14ac:dyDescent="0.35">
      <c r="A19" s="2"/>
      <c r="B19" s="2"/>
      <c r="C19" s="413"/>
      <c r="D19" s="413"/>
      <c r="E19" s="413"/>
      <c r="F19" s="413"/>
      <c r="G19" s="413"/>
      <c r="H19" s="413"/>
      <c r="I19" s="413"/>
      <c r="J19" s="414"/>
      <c r="K19" s="413"/>
      <c r="L19" s="413"/>
      <c r="M19" s="413"/>
      <c r="N19" s="413"/>
      <c r="O19" s="413"/>
      <c r="P19" s="413"/>
      <c r="Q19" s="413"/>
      <c r="R19" s="413"/>
      <c r="S19" s="2"/>
      <c r="T19" s="2"/>
      <c r="U19" s="2"/>
      <c r="V19" s="2"/>
      <c r="W19" s="2"/>
      <c r="X19" s="2"/>
      <c r="Y19" s="2"/>
      <c r="Z19" s="2"/>
      <c r="AA19" s="2"/>
      <c r="AB19" s="2"/>
      <c r="AC19" s="2"/>
      <c r="AD19" s="2"/>
      <c r="AE19" s="2"/>
      <c r="AF19" s="2"/>
      <c r="AG19" s="2"/>
      <c r="AH19" s="2"/>
      <c r="AI19" s="2"/>
      <c r="AJ19" s="2"/>
      <c r="AK19" s="2"/>
      <c r="AL19" s="2"/>
      <c r="AM19" s="2"/>
      <c r="AN19" s="2"/>
      <c r="AO19" s="2"/>
      <c r="AP19" s="2"/>
      <c r="AQ19" s="2"/>
    </row>
    <row r="20" spans="1:43" ht="15" customHeight="1" x14ac:dyDescent="0.35">
      <c r="A20" s="2"/>
      <c r="B20" s="2"/>
      <c r="C20" s="413"/>
      <c r="D20" s="413"/>
      <c r="E20" s="413"/>
      <c r="F20" s="413"/>
      <c r="G20" s="413"/>
      <c r="H20" s="413"/>
      <c r="I20" s="413"/>
      <c r="J20" s="414"/>
      <c r="K20" s="413"/>
      <c r="L20" s="413"/>
      <c r="M20" s="413"/>
      <c r="N20" s="413"/>
      <c r="O20" s="413"/>
      <c r="P20" s="413"/>
      <c r="Q20" s="413"/>
      <c r="R20" s="413"/>
      <c r="S20" s="2"/>
      <c r="T20" s="2"/>
      <c r="U20" s="2"/>
      <c r="V20" s="2"/>
      <c r="W20" s="2"/>
      <c r="X20" s="2"/>
      <c r="Y20" s="2"/>
      <c r="Z20" s="2"/>
      <c r="AA20" s="2"/>
      <c r="AB20" s="2"/>
      <c r="AC20" s="2"/>
      <c r="AD20" s="2"/>
      <c r="AE20" s="2"/>
      <c r="AF20" s="2"/>
      <c r="AG20" s="2"/>
      <c r="AH20" s="2"/>
      <c r="AI20" s="2"/>
      <c r="AJ20" s="2"/>
      <c r="AK20" s="2"/>
      <c r="AL20" s="2"/>
      <c r="AM20" s="2"/>
      <c r="AN20" s="2"/>
      <c r="AO20" s="2"/>
      <c r="AP20" s="2"/>
      <c r="AQ20" s="2"/>
    </row>
    <row r="21" spans="1:43" ht="15" customHeight="1" x14ac:dyDescent="0.35">
      <c r="A21" s="2"/>
      <c r="B21" s="2"/>
      <c r="C21" s="413"/>
      <c r="D21" s="413"/>
      <c r="E21" s="413"/>
      <c r="F21" s="413"/>
      <c r="G21" s="413"/>
      <c r="H21" s="413"/>
      <c r="I21" s="413"/>
      <c r="J21" s="414"/>
      <c r="K21" s="413"/>
      <c r="L21" s="413"/>
      <c r="M21" s="413"/>
      <c r="N21" s="413"/>
      <c r="O21" s="413"/>
      <c r="P21" s="413"/>
      <c r="Q21" s="413"/>
      <c r="R21" s="413"/>
      <c r="S21" s="2"/>
      <c r="T21" s="2"/>
      <c r="U21" s="2"/>
      <c r="V21" s="2"/>
      <c r="W21" s="2"/>
      <c r="X21" s="2"/>
      <c r="Y21" s="2"/>
      <c r="Z21" s="2"/>
      <c r="AA21" s="2"/>
      <c r="AB21" s="2"/>
      <c r="AC21" s="2"/>
      <c r="AD21" s="2"/>
      <c r="AE21" s="2"/>
      <c r="AF21" s="2"/>
      <c r="AG21" s="2"/>
      <c r="AH21" s="2"/>
      <c r="AI21" s="2"/>
      <c r="AJ21" s="2"/>
      <c r="AK21" s="2"/>
      <c r="AL21" s="2"/>
      <c r="AM21" s="2"/>
      <c r="AN21" s="2"/>
      <c r="AO21" s="2"/>
      <c r="AP21" s="2"/>
      <c r="AQ21" s="2"/>
    </row>
    <row r="22" spans="1:43" ht="15" customHeight="1" x14ac:dyDescent="0.35">
      <c r="A22" s="2"/>
      <c r="B22" s="2"/>
      <c r="C22" s="413"/>
      <c r="D22" s="413"/>
      <c r="E22" s="413"/>
      <c r="F22" s="413"/>
      <c r="G22" s="413"/>
      <c r="H22" s="413"/>
      <c r="I22" s="413"/>
      <c r="J22" s="414"/>
      <c r="K22" s="413"/>
      <c r="L22" s="413"/>
      <c r="M22" s="413"/>
      <c r="N22" s="413"/>
      <c r="O22" s="413"/>
      <c r="P22" s="413"/>
      <c r="Q22" s="413"/>
      <c r="R22" s="413"/>
      <c r="S22" s="2"/>
      <c r="T22" s="2"/>
      <c r="U22" s="2"/>
      <c r="V22" s="2"/>
      <c r="W22" s="2"/>
      <c r="X22" s="2"/>
      <c r="Y22" s="2"/>
      <c r="Z22" s="2"/>
      <c r="AA22" s="2"/>
      <c r="AB22" s="2"/>
      <c r="AC22" s="2"/>
      <c r="AD22" s="2"/>
      <c r="AE22" s="2"/>
      <c r="AF22" s="2"/>
      <c r="AG22" s="2"/>
      <c r="AH22" s="2"/>
      <c r="AI22" s="2"/>
      <c r="AJ22" s="2"/>
      <c r="AK22" s="2"/>
      <c r="AL22" s="2"/>
      <c r="AM22" s="2"/>
      <c r="AN22" s="2"/>
      <c r="AO22" s="2"/>
      <c r="AP22" s="2"/>
      <c r="AQ22" s="2"/>
    </row>
    <row r="23" spans="1:43" ht="15" customHeight="1" x14ac:dyDescent="0.35">
      <c r="A23" s="2"/>
      <c r="B23" s="2"/>
      <c r="C23" s="413"/>
      <c r="D23" s="413"/>
      <c r="E23" s="413"/>
      <c r="F23" s="413"/>
      <c r="G23" s="413"/>
      <c r="H23" s="413"/>
      <c r="I23" s="413"/>
      <c r="J23" s="414"/>
      <c r="K23" s="413"/>
      <c r="L23" s="413"/>
      <c r="M23" s="413"/>
      <c r="N23" s="413"/>
      <c r="O23" s="413"/>
      <c r="P23" s="413"/>
      <c r="Q23" s="413"/>
      <c r="R23" s="413"/>
      <c r="S23" s="2"/>
      <c r="T23" s="2"/>
      <c r="U23" s="2"/>
      <c r="V23" s="2"/>
      <c r="W23" s="2"/>
      <c r="X23" s="2"/>
      <c r="Y23" s="2"/>
      <c r="Z23" s="2"/>
      <c r="AA23" s="2"/>
      <c r="AB23" s="2"/>
      <c r="AC23" s="2"/>
      <c r="AD23" s="2"/>
      <c r="AE23" s="2"/>
      <c r="AF23" s="2"/>
      <c r="AG23" s="2"/>
      <c r="AH23" s="2"/>
      <c r="AI23" s="2"/>
      <c r="AJ23" s="2"/>
      <c r="AK23" s="2"/>
      <c r="AL23" s="2"/>
      <c r="AM23" s="2"/>
      <c r="AN23" s="2"/>
      <c r="AO23" s="2"/>
      <c r="AP23" s="2"/>
      <c r="AQ23" s="2"/>
    </row>
    <row r="24" spans="1:43" ht="15" customHeight="1" x14ac:dyDescent="0.35">
      <c r="A24" s="2"/>
      <c r="B24" s="2"/>
      <c r="C24" s="413"/>
      <c r="D24" s="413"/>
      <c r="E24" s="413"/>
      <c r="F24" s="413"/>
      <c r="G24" s="413"/>
      <c r="H24" s="413"/>
      <c r="I24" s="413"/>
      <c r="J24" s="414"/>
      <c r="K24" s="413"/>
      <c r="L24" s="413"/>
      <c r="M24" s="413"/>
      <c r="N24" s="413"/>
      <c r="O24" s="413"/>
      <c r="P24" s="413"/>
      <c r="Q24" s="413"/>
      <c r="R24" s="413"/>
      <c r="S24" s="2"/>
      <c r="T24" s="2"/>
      <c r="U24" s="2"/>
      <c r="V24" s="2"/>
      <c r="W24" s="2"/>
      <c r="X24" s="2"/>
      <c r="Y24" s="2"/>
      <c r="Z24" s="2"/>
      <c r="AA24" s="2"/>
      <c r="AB24" s="2"/>
      <c r="AC24" s="2"/>
      <c r="AD24" s="2"/>
      <c r="AE24" s="2"/>
      <c r="AF24" s="2"/>
      <c r="AG24" s="2"/>
      <c r="AH24" s="2"/>
      <c r="AI24" s="2"/>
      <c r="AJ24" s="2"/>
      <c r="AK24" s="2"/>
      <c r="AL24" s="2"/>
      <c r="AM24" s="2"/>
      <c r="AN24" s="2"/>
      <c r="AO24" s="2"/>
      <c r="AP24" s="2"/>
      <c r="AQ24" s="2"/>
    </row>
    <row r="25" spans="1:43" ht="17.25" customHeight="1" x14ac:dyDescent="0.35">
      <c r="A25" s="2"/>
      <c r="B25" s="2"/>
      <c r="C25" s="413"/>
      <c r="D25" s="413"/>
      <c r="E25" s="413"/>
      <c r="F25" s="413"/>
      <c r="G25" s="413"/>
      <c r="H25" s="413"/>
      <c r="I25" s="413"/>
      <c r="J25" s="414"/>
      <c r="K25" s="413"/>
      <c r="L25" s="413"/>
      <c r="M25" s="413"/>
      <c r="N25" s="413"/>
      <c r="O25" s="413"/>
      <c r="P25" s="413"/>
      <c r="Q25" s="413"/>
      <c r="R25" s="413"/>
      <c r="S25" s="2"/>
      <c r="T25" s="2"/>
      <c r="U25" s="2"/>
      <c r="V25" s="2"/>
      <c r="W25" s="2"/>
      <c r="X25" s="2"/>
      <c r="Y25" s="2"/>
      <c r="Z25" s="2"/>
      <c r="AA25" s="2"/>
      <c r="AB25" s="2"/>
      <c r="AC25" s="2"/>
      <c r="AD25" s="2"/>
      <c r="AE25" s="2"/>
      <c r="AF25" s="2"/>
      <c r="AG25" s="2"/>
      <c r="AH25" s="2"/>
      <c r="AI25" s="2"/>
      <c r="AJ25" s="2"/>
      <c r="AK25" s="2"/>
      <c r="AL25" s="2"/>
      <c r="AM25" s="2"/>
      <c r="AN25" s="2"/>
      <c r="AO25" s="2"/>
      <c r="AP25" s="2"/>
      <c r="AQ25" s="2"/>
    </row>
    <row r="26" spans="1:43" ht="15" customHeight="1" x14ac:dyDescent="0.35">
      <c r="A26" s="2"/>
      <c r="B26" s="2"/>
      <c r="C26" s="413"/>
      <c r="D26" s="413"/>
      <c r="E26" s="413"/>
      <c r="F26" s="413"/>
      <c r="G26" s="413"/>
      <c r="H26" s="413"/>
      <c r="I26" s="413"/>
      <c r="J26" s="414"/>
      <c r="K26" s="413"/>
      <c r="L26" s="413"/>
      <c r="M26" s="413"/>
      <c r="N26" s="413"/>
      <c r="O26" s="413"/>
      <c r="P26" s="413"/>
      <c r="Q26" s="413"/>
      <c r="R26" s="413"/>
      <c r="S26" s="2"/>
      <c r="T26" s="2"/>
      <c r="U26" s="2"/>
      <c r="V26" s="2"/>
      <c r="W26" s="2"/>
      <c r="X26" s="2"/>
      <c r="Y26" s="2"/>
      <c r="Z26" s="2"/>
      <c r="AA26" s="2"/>
      <c r="AB26" s="2"/>
      <c r="AC26" s="2"/>
      <c r="AD26" s="2"/>
      <c r="AE26" s="2"/>
      <c r="AF26" s="2"/>
      <c r="AG26" s="2"/>
      <c r="AH26" s="2"/>
      <c r="AI26" s="2"/>
      <c r="AJ26" s="2"/>
      <c r="AK26" s="2"/>
      <c r="AL26" s="2"/>
      <c r="AM26" s="2"/>
      <c r="AN26" s="2"/>
      <c r="AO26" s="2"/>
      <c r="AP26" s="2"/>
      <c r="AQ26" s="2"/>
    </row>
    <row r="27" spans="1:43" ht="15" customHeight="1" x14ac:dyDescent="0.35">
      <c r="A27" s="2"/>
      <c r="B27" s="2"/>
      <c r="C27" s="413"/>
      <c r="D27" s="413"/>
      <c r="E27" s="413"/>
      <c r="F27" s="413"/>
      <c r="G27" s="413"/>
      <c r="H27" s="413"/>
      <c r="I27" s="413"/>
      <c r="J27" s="414"/>
      <c r="K27" s="413"/>
      <c r="L27" s="413"/>
      <c r="M27" s="413"/>
      <c r="N27" s="413"/>
      <c r="O27" s="413"/>
      <c r="P27" s="413"/>
      <c r="Q27" s="413"/>
      <c r="R27" s="413"/>
      <c r="S27" s="2"/>
      <c r="T27" s="2"/>
      <c r="U27" s="2"/>
      <c r="V27" s="2"/>
      <c r="W27" s="2"/>
      <c r="X27" s="2"/>
      <c r="Y27" s="2"/>
      <c r="Z27" s="2"/>
      <c r="AA27" s="2"/>
      <c r="AB27" s="2"/>
      <c r="AC27" s="2"/>
      <c r="AD27" s="2"/>
      <c r="AE27" s="2"/>
      <c r="AF27" s="2"/>
      <c r="AG27" s="2"/>
      <c r="AH27" s="2"/>
      <c r="AI27" s="2"/>
      <c r="AJ27" s="2"/>
      <c r="AK27" s="2"/>
      <c r="AL27" s="2"/>
      <c r="AM27" s="2"/>
      <c r="AN27" s="2"/>
      <c r="AO27" s="2"/>
      <c r="AP27" s="2"/>
      <c r="AQ27" s="2"/>
    </row>
    <row r="28" spans="1:43" ht="15" customHeight="1" x14ac:dyDescent="0.35">
      <c r="A28" s="2"/>
      <c r="B28" s="2"/>
      <c r="C28" s="413"/>
      <c r="D28" s="413"/>
      <c r="E28" s="413"/>
      <c r="F28" s="413"/>
      <c r="G28" s="413"/>
      <c r="H28" s="413"/>
      <c r="I28" s="413"/>
      <c r="J28" s="414"/>
      <c r="K28" s="413"/>
      <c r="L28" s="413"/>
      <c r="M28" s="413"/>
      <c r="N28" s="413"/>
      <c r="O28" s="413"/>
      <c r="P28" s="413"/>
      <c r="Q28" s="413"/>
      <c r="R28" s="413"/>
      <c r="S28" s="2"/>
      <c r="T28" s="2"/>
      <c r="U28" s="2"/>
      <c r="V28" s="2"/>
      <c r="W28" s="2"/>
      <c r="X28" s="2"/>
      <c r="Y28" s="2"/>
      <c r="Z28" s="2"/>
      <c r="AA28" s="2"/>
      <c r="AB28" s="2"/>
      <c r="AC28" s="2"/>
      <c r="AD28" s="2"/>
      <c r="AE28" s="2"/>
      <c r="AF28" s="2"/>
      <c r="AG28" s="2"/>
      <c r="AH28" s="2"/>
      <c r="AI28" s="2"/>
      <c r="AJ28" s="2"/>
      <c r="AK28" s="2"/>
      <c r="AL28" s="2"/>
      <c r="AM28" s="2"/>
      <c r="AN28" s="2"/>
      <c r="AO28" s="2"/>
      <c r="AP28" s="2"/>
      <c r="AQ28" s="2"/>
    </row>
    <row r="29" spans="1:43" ht="38.25" customHeight="1" x14ac:dyDescent="0.35">
      <c r="A29" s="2"/>
      <c r="B29" s="2"/>
      <c r="C29" s="413"/>
      <c r="D29" s="413"/>
      <c r="E29" s="413"/>
      <c r="F29" s="413"/>
      <c r="G29" s="413"/>
      <c r="H29" s="413"/>
      <c r="I29" s="413"/>
      <c r="J29" s="414"/>
      <c r="K29" s="413"/>
      <c r="L29" s="413"/>
      <c r="M29" s="413"/>
      <c r="N29" s="413"/>
      <c r="O29" s="413"/>
      <c r="P29" s="413"/>
      <c r="Q29" s="413"/>
      <c r="R29" s="413"/>
      <c r="S29" s="2"/>
      <c r="T29" s="2"/>
      <c r="U29" s="2"/>
      <c r="V29" s="2"/>
      <c r="W29" s="2"/>
      <c r="X29" s="2"/>
      <c r="Y29" s="2"/>
      <c r="Z29" s="2"/>
      <c r="AA29" s="2"/>
      <c r="AB29" s="2"/>
      <c r="AC29" s="2"/>
      <c r="AD29" s="2"/>
      <c r="AE29" s="2"/>
      <c r="AF29" s="2"/>
      <c r="AG29" s="2"/>
      <c r="AH29" s="2"/>
      <c r="AI29" s="2"/>
      <c r="AJ29" s="2"/>
      <c r="AK29" s="2"/>
      <c r="AL29" s="2"/>
      <c r="AM29" s="2"/>
      <c r="AN29" s="2"/>
      <c r="AO29" s="2"/>
      <c r="AP29" s="2"/>
      <c r="AQ29" s="2"/>
    </row>
    <row r="30" spans="1:43" ht="70.5" customHeight="1" x14ac:dyDescent="0.35">
      <c r="A30" s="2"/>
      <c r="B30" s="2"/>
      <c r="C30" s="413"/>
      <c r="D30" s="413"/>
      <c r="E30" s="413"/>
      <c r="F30" s="413"/>
      <c r="G30" s="413"/>
      <c r="H30" s="413"/>
      <c r="I30" s="413"/>
      <c r="J30" s="414"/>
      <c r="K30" s="413"/>
      <c r="L30" s="413"/>
      <c r="M30" s="413"/>
      <c r="N30" s="413"/>
      <c r="O30" s="413"/>
      <c r="P30" s="413"/>
      <c r="Q30" s="413"/>
      <c r="R30" s="413"/>
      <c r="S30" s="2"/>
      <c r="T30" s="2"/>
      <c r="U30" s="2"/>
      <c r="V30" s="2"/>
      <c r="W30" s="2"/>
      <c r="X30" s="2"/>
      <c r="Y30" s="2"/>
      <c r="Z30" s="2"/>
      <c r="AA30" s="2"/>
      <c r="AB30" s="2"/>
      <c r="AC30" s="2"/>
      <c r="AD30" s="2"/>
      <c r="AE30" s="2"/>
      <c r="AF30" s="2"/>
      <c r="AG30" s="2"/>
      <c r="AH30" s="2"/>
      <c r="AI30" s="2"/>
      <c r="AJ30" s="2"/>
      <c r="AK30" s="2"/>
      <c r="AL30" s="2"/>
      <c r="AM30" s="2"/>
      <c r="AN30" s="2"/>
      <c r="AO30" s="2"/>
      <c r="AP30" s="2"/>
      <c r="AQ30" s="2"/>
    </row>
    <row r="31" spans="1:43" ht="120.75" customHeight="1" x14ac:dyDescent="0.35">
      <c r="A31" s="2"/>
      <c r="B31" s="2"/>
      <c r="C31" s="413"/>
      <c r="D31" s="413"/>
      <c r="E31" s="413"/>
      <c r="F31" s="413"/>
      <c r="G31" s="413"/>
      <c r="H31" s="413"/>
      <c r="I31" s="413"/>
      <c r="J31" s="414"/>
      <c r="K31" s="413"/>
      <c r="L31" s="413"/>
      <c r="M31" s="413"/>
      <c r="N31" s="413"/>
      <c r="O31" s="413"/>
      <c r="P31" s="413"/>
      <c r="Q31" s="413"/>
      <c r="R31" s="413"/>
      <c r="S31" s="2"/>
      <c r="T31" s="2"/>
      <c r="U31" s="2"/>
      <c r="V31" s="2"/>
      <c r="W31" s="2"/>
      <c r="X31" s="2"/>
      <c r="Y31" s="2"/>
      <c r="Z31" s="2"/>
      <c r="AA31" s="2"/>
      <c r="AB31" s="2"/>
      <c r="AC31" s="2"/>
      <c r="AD31" s="2"/>
      <c r="AE31" s="2"/>
      <c r="AF31" s="2"/>
      <c r="AG31" s="2"/>
      <c r="AH31" s="2"/>
      <c r="AI31" s="2"/>
      <c r="AJ31" s="2"/>
      <c r="AK31" s="2"/>
      <c r="AL31" s="2"/>
      <c r="AM31" s="2"/>
      <c r="AN31" s="2"/>
      <c r="AO31" s="2"/>
      <c r="AP31" s="2"/>
      <c r="AQ31" s="2"/>
    </row>
    <row r="32" spans="1:43" ht="18.5" x14ac:dyDescent="0.35">
      <c r="A32" s="2"/>
      <c r="B32" s="2"/>
      <c r="C32" s="415" t="s">
        <v>216</v>
      </c>
      <c r="D32" s="415"/>
      <c r="E32" s="415"/>
      <c r="F32" s="415"/>
      <c r="G32" s="415"/>
      <c r="H32" s="415"/>
      <c r="I32" s="415"/>
      <c r="J32" s="415"/>
      <c r="K32" s="415"/>
      <c r="L32" s="415"/>
      <c r="M32" s="415"/>
      <c r="N32" s="415"/>
      <c r="O32" s="415"/>
      <c r="P32" s="415"/>
      <c r="Q32" s="415"/>
      <c r="R32" s="415"/>
      <c r="S32" s="2"/>
      <c r="T32" s="2"/>
      <c r="U32" s="2"/>
      <c r="V32" s="2"/>
      <c r="W32" s="2"/>
      <c r="X32" s="2"/>
      <c r="Y32" s="2"/>
      <c r="Z32" s="2"/>
      <c r="AA32" s="2"/>
      <c r="AB32" s="2"/>
      <c r="AC32" s="2"/>
      <c r="AD32" s="2"/>
      <c r="AE32" s="2"/>
      <c r="AF32" s="2"/>
      <c r="AG32" s="2"/>
      <c r="AH32" s="2"/>
      <c r="AI32" s="2"/>
      <c r="AJ32" s="2"/>
      <c r="AK32" s="2"/>
      <c r="AL32" s="2"/>
      <c r="AM32" s="2"/>
      <c r="AN32" s="2"/>
      <c r="AO32" s="2"/>
      <c r="AP32" s="2"/>
      <c r="AQ32" s="2"/>
    </row>
    <row r="33" spans="1:43" x14ac:dyDescent="0.3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row>
    <row r="34" spans="1:43" x14ac:dyDescent="0.35">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row>
    <row r="35" spans="1:43" x14ac:dyDescent="0.3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row>
    <row r="36" spans="1:43" x14ac:dyDescent="0.3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row>
    <row r="37" spans="1:43" x14ac:dyDescent="0.3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row>
    <row r="38" spans="1:43" x14ac:dyDescent="0.3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row>
    <row r="39" spans="1:43" x14ac:dyDescent="0.3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row>
    <row r="40" spans="1:43" x14ac:dyDescent="0.35">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row>
    <row r="41" spans="1:43" x14ac:dyDescent="0.35">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row>
    <row r="42" spans="1:43" x14ac:dyDescent="0.35">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row>
    <row r="43" spans="1:43" x14ac:dyDescent="0.3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row>
    <row r="44" spans="1:43" x14ac:dyDescent="0.3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row>
    <row r="45" spans="1:43" x14ac:dyDescent="0.3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row>
    <row r="46" spans="1:43" x14ac:dyDescent="0.3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row>
    <row r="47" spans="1:43" x14ac:dyDescent="0.3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row>
    <row r="48" spans="1:43" x14ac:dyDescent="0.3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row>
    <row r="49" spans="1:43" x14ac:dyDescent="0.3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row>
    <row r="50" spans="1:43" x14ac:dyDescent="0.3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row>
    <row r="51" spans="1:43" x14ac:dyDescent="0.3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row>
    <row r="52" spans="1:43" x14ac:dyDescent="0.3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row>
    <row r="53" spans="1:43" x14ac:dyDescent="0.3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row>
    <row r="54" spans="1:43" x14ac:dyDescent="0.3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row>
    <row r="55" spans="1:43" x14ac:dyDescent="0.3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row>
    <row r="56" spans="1:43" x14ac:dyDescent="0.3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row>
    <row r="57" spans="1:43" x14ac:dyDescent="0.3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row>
    <row r="58" spans="1:43" x14ac:dyDescent="0.3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row>
    <row r="59" spans="1:43" x14ac:dyDescent="0.3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row>
    <row r="60" spans="1:43" x14ac:dyDescent="0.3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row>
    <row r="61" spans="1:43" x14ac:dyDescent="0.3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row>
    <row r="62" spans="1:43" x14ac:dyDescent="0.3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row>
    <row r="63" spans="1:43" x14ac:dyDescent="0.3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row>
    <row r="64" spans="1:43" x14ac:dyDescent="0.3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row>
    <row r="65" spans="1:43" x14ac:dyDescent="0.3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row>
    <row r="66" spans="1:43" x14ac:dyDescent="0.3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row>
    <row r="67" spans="1:43" x14ac:dyDescent="0.3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row>
    <row r="68" spans="1:43" x14ac:dyDescent="0.35">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row>
    <row r="69" spans="1:43" x14ac:dyDescent="0.3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row>
    <row r="70" spans="1:43" x14ac:dyDescent="0.3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row>
    <row r="71" spans="1:43" x14ac:dyDescent="0.3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row>
    <row r="72" spans="1:43" x14ac:dyDescent="0.3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row>
    <row r="73" spans="1:43" x14ac:dyDescent="0.3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row>
    <row r="74" spans="1:43" x14ac:dyDescent="0.3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row>
    <row r="75" spans="1:43" x14ac:dyDescent="0.3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row>
    <row r="76" spans="1:43" x14ac:dyDescent="0.3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row>
    <row r="77" spans="1:43" x14ac:dyDescent="0.3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row>
    <row r="78" spans="1:43" x14ac:dyDescent="0.3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row>
    <row r="79" spans="1:43" x14ac:dyDescent="0.3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row>
    <row r="80" spans="1:43" x14ac:dyDescent="0.3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row>
    <row r="81" spans="1:43" x14ac:dyDescent="0.3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row>
    <row r="82" spans="1:43" x14ac:dyDescent="0.3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row>
    <row r="83" spans="1:43" x14ac:dyDescent="0.3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row>
    <row r="84" spans="1:43" x14ac:dyDescent="0.3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row>
    <row r="85" spans="1:43" x14ac:dyDescent="0.3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row>
    <row r="86" spans="1:43" x14ac:dyDescent="0.3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row>
    <row r="87" spans="1:43" x14ac:dyDescent="0.3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row>
    <row r="88" spans="1:43" x14ac:dyDescent="0.3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row>
    <row r="89" spans="1:43" x14ac:dyDescent="0.3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row>
    <row r="90" spans="1:43" x14ac:dyDescent="0.3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row>
    <row r="91" spans="1:43" x14ac:dyDescent="0.3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row>
    <row r="92" spans="1:43" x14ac:dyDescent="0.3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row>
    <row r="93" spans="1:43" x14ac:dyDescent="0.3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row>
    <row r="94" spans="1:43" x14ac:dyDescent="0.3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row>
    <row r="95" spans="1:43" x14ac:dyDescent="0.3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row>
    <row r="96" spans="1:43" x14ac:dyDescent="0.3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row>
    <row r="97" spans="1:43" x14ac:dyDescent="0.3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row>
    <row r="98" spans="1:43" x14ac:dyDescent="0.3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row>
    <row r="99" spans="1:43" x14ac:dyDescent="0.3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row>
    <row r="100" spans="1:43"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row>
    <row r="101" spans="1:43"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row>
    <row r="102" spans="1:43"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row>
    <row r="103" spans="1:43" x14ac:dyDescent="0.3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row>
    <row r="104" spans="1:43"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row>
    <row r="105" spans="1:43"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row>
    <row r="106" spans="1:43" x14ac:dyDescent="0.3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row>
    <row r="107" spans="1:43"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row>
    <row r="108" spans="1:43"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row>
    <row r="109" spans="1:43" x14ac:dyDescent="0.3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row>
    <row r="110" spans="1:43"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row>
    <row r="111" spans="1:43" x14ac:dyDescent="0.3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row>
    <row r="112" spans="1:43"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row>
    <row r="113" spans="1:43" x14ac:dyDescent="0.3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row>
    <row r="114" spans="1:43" x14ac:dyDescent="0.3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row>
    <row r="115" spans="1:43"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row>
    <row r="116" spans="1:43" x14ac:dyDescent="0.3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row>
    <row r="117" spans="1:43"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row>
    <row r="118" spans="1:43" x14ac:dyDescent="0.3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row>
    <row r="119" spans="1:43" x14ac:dyDescent="0.3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row>
    <row r="120" spans="1:43" x14ac:dyDescent="0.3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row>
    <row r="121" spans="1:43"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row>
    <row r="122" spans="1:43"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row>
    <row r="123" spans="1:43" x14ac:dyDescent="0.3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row>
    <row r="124" spans="1:43"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row>
    <row r="125" spans="1:43" x14ac:dyDescent="0.3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row>
    <row r="126" spans="1:43"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row>
    <row r="127" spans="1:43" x14ac:dyDescent="0.3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row>
    <row r="128" spans="1:43"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row>
    <row r="129" spans="1:43" x14ac:dyDescent="0.3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row>
    <row r="130" spans="1:43"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row>
    <row r="131" spans="1:43" x14ac:dyDescent="0.3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row>
    <row r="132" spans="1:43"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row>
    <row r="133" spans="1:43" x14ac:dyDescent="0.3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row>
    <row r="134" spans="1:43"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row>
    <row r="135" spans="1:43" x14ac:dyDescent="0.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row>
    <row r="136" spans="1:43"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row>
    <row r="137" spans="1:43" x14ac:dyDescent="0.3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row>
    <row r="138" spans="1:43"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row>
    <row r="139" spans="1:43" x14ac:dyDescent="0.3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row>
    <row r="140" spans="1:43"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row>
    <row r="141" spans="1:43" x14ac:dyDescent="0.3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row>
    <row r="142" spans="1:43" x14ac:dyDescent="0.3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row>
    <row r="143" spans="1:43" x14ac:dyDescent="0.3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row>
    <row r="144" spans="1:43"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row>
    <row r="145" spans="1:43" x14ac:dyDescent="0.3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row>
    <row r="146" spans="1:43"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row>
    <row r="147" spans="1:43" x14ac:dyDescent="0.3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row>
    <row r="148" spans="1:43"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row>
    <row r="149" spans="1:43" x14ac:dyDescent="0.3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row>
    <row r="150" spans="1:43" x14ac:dyDescent="0.3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row>
    <row r="151" spans="1:43" x14ac:dyDescent="0.3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row>
    <row r="152" spans="1:43"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row>
    <row r="153" spans="1:43" x14ac:dyDescent="0.3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row>
    <row r="154" spans="1:43"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row>
    <row r="155" spans="1:43"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row>
    <row r="156" spans="1:43" x14ac:dyDescent="0.3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row>
    <row r="157" spans="1:43" x14ac:dyDescent="0.3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row>
    <row r="158" spans="1:43"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row>
    <row r="159" spans="1:43" x14ac:dyDescent="0.3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row>
    <row r="160" spans="1:43"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row>
    <row r="161" spans="1:43" x14ac:dyDescent="0.3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row>
    <row r="162" spans="1:43"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row>
    <row r="163" spans="1:43" x14ac:dyDescent="0.3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row>
    <row r="164" spans="1:43"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row>
    <row r="165" spans="1:43" x14ac:dyDescent="0.3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row>
    <row r="166" spans="1:43"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row>
    <row r="167" spans="1:43"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row>
    <row r="168" spans="1:43" x14ac:dyDescent="0.3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row>
    <row r="169" spans="1:43"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row>
    <row r="170" spans="1:43" x14ac:dyDescent="0.3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row>
    <row r="171" spans="1:43" x14ac:dyDescent="0.3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row>
    <row r="172" spans="1:43" x14ac:dyDescent="0.3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row>
    <row r="173" spans="1:43"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row>
    <row r="174" spans="1:43" x14ac:dyDescent="0.3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row>
    <row r="175" spans="1:43"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row>
    <row r="176" spans="1:43" x14ac:dyDescent="0.3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row>
    <row r="177" spans="1:43" x14ac:dyDescent="0.3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row>
    <row r="178" spans="1:43" x14ac:dyDescent="0.3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row>
    <row r="179" spans="1:43" x14ac:dyDescent="0.3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row>
    <row r="180" spans="1:43"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row>
    <row r="181" spans="1:43" x14ac:dyDescent="0.3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row>
    <row r="182" spans="1:43" x14ac:dyDescent="0.3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row>
    <row r="183" spans="1:43"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row>
    <row r="184" spans="1:43" x14ac:dyDescent="0.3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row>
    <row r="185" spans="1:43"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row>
    <row r="186" spans="1:43" x14ac:dyDescent="0.3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row>
    <row r="187" spans="1:43"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row>
    <row r="188" spans="1:43" x14ac:dyDescent="0.3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row>
    <row r="189" spans="1:43" x14ac:dyDescent="0.3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row>
    <row r="190" spans="1:43" x14ac:dyDescent="0.3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row>
    <row r="191" spans="1:43" x14ac:dyDescent="0.3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row>
    <row r="192" spans="1:43" x14ac:dyDescent="0.3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row>
    <row r="193" spans="1:43" x14ac:dyDescent="0.3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row>
    <row r="194" spans="1:43" x14ac:dyDescent="0.3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row>
    <row r="195" spans="1:43" x14ac:dyDescent="0.3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row>
    <row r="196" spans="1:43" x14ac:dyDescent="0.3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row>
    <row r="197" spans="1:43"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row>
    <row r="198" spans="1:43" x14ac:dyDescent="0.3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row>
    <row r="199" spans="1:43" x14ac:dyDescent="0.3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row>
    <row r="200" spans="1:43" x14ac:dyDescent="0.3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row>
    <row r="201" spans="1:43" x14ac:dyDescent="0.3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row>
    <row r="202" spans="1:43" x14ac:dyDescent="0.3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row>
    <row r="203" spans="1:43" x14ac:dyDescent="0.3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row>
    <row r="204" spans="1:43" x14ac:dyDescent="0.3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row>
    <row r="205" spans="1:43" x14ac:dyDescent="0.3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row>
    <row r="206" spans="1:43" x14ac:dyDescent="0.3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row>
    <row r="207" spans="1:43" x14ac:dyDescent="0.3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row>
    <row r="208" spans="1:43" x14ac:dyDescent="0.3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row>
    <row r="209" spans="1:43" x14ac:dyDescent="0.3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row>
    <row r="210" spans="1:43" x14ac:dyDescent="0.3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row>
    <row r="211" spans="1:43" x14ac:dyDescent="0.3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row>
    <row r="212" spans="1:43" x14ac:dyDescent="0.3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row>
    <row r="213" spans="1:43" x14ac:dyDescent="0.3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row>
    <row r="214" spans="1:43" x14ac:dyDescent="0.3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row>
    <row r="215" spans="1:43" x14ac:dyDescent="0.3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row>
    <row r="216" spans="1:43" x14ac:dyDescent="0.3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row>
    <row r="217" spans="1:43" x14ac:dyDescent="0.3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row>
    <row r="218" spans="1:43" x14ac:dyDescent="0.3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row>
    <row r="219" spans="1:43" x14ac:dyDescent="0.3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row>
    <row r="220" spans="1:43" x14ac:dyDescent="0.3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row>
    <row r="221" spans="1:43" x14ac:dyDescent="0.3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row>
    <row r="222" spans="1:43" x14ac:dyDescent="0.3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row>
    <row r="223" spans="1:43" x14ac:dyDescent="0.3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row>
    <row r="224" spans="1:43" x14ac:dyDescent="0.3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row>
    <row r="225" spans="1:43" x14ac:dyDescent="0.3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row>
    <row r="226" spans="1:43" x14ac:dyDescent="0.3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row>
    <row r="227" spans="1:43" x14ac:dyDescent="0.3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row>
    <row r="228" spans="1:43" x14ac:dyDescent="0.3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row>
    <row r="229" spans="1:43" x14ac:dyDescent="0.3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row>
    <row r="230" spans="1:43" x14ac:dyDescent="0.3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row>
    <row r="231" spans="1:43" x14ac:dyDescent="0.3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row>
    <row r="232" spans="1:43" x14ac:dyDescent="0.3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row>
    <row r="233" spans="1:43" x14ac:dyDescent="0.3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row>
    <row r="234" spans="1:43" x14ac:dyDescent="0.3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row>
    <row r="235" spans="1:43" x14ac:dyDescent="0.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row>
    <row r="236" spans="1:43" x14ac:dyDescent="0.3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row>
    <row r="237" spans="1:43" x14ac:dyDescent="0.3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row>
    <row r="238" spans="1:43" x14ac:dyDescent="0.3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row>
    <row r="239" spans="1:43" x14ac:dyDescent="0.3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row>
    <row r="240" spans="1:43" x14ac:dyDescent="0.3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row>
    <row r="241" spans="1:43" x14ac:dyDescent="0.3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row>
    <row r="242" spans="1:43" x14ac:dyDescent="0.3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row>
    <row r="243" spans="1:43" x14ac:dyDescent="0.3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row>
    <row r="244" spans="1:43" x14ac:dyDescent="0.3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row>
    <row r="245" spans="1:43" x14ac:dyDescent="0.3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row>
    <row r="246" spans="1:43" x14ac:dyDescent="0.3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row>
    <row r="247" spans="1:43" x14ac:dyDescent="0.3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row>
    <row r="248" spans="1:43" x14ac:dyDescent="0.3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row>
    <row r="249" spans="1:43" x14ac:dyDescent="0.3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row>
    <row r="250" spans="1:43" x14ac:dyDescent="0.3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row>
    <row r="251" spans="1:43" x14ac:dyDescent="0.3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row>
    <row r="252" spans="1:43" x14ac:dyDescent="0.3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row>
    <row r="253" spans="1:43" x14ac:dyDescent="0.3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row>
    <row r="254" spans="1:43" x14ac:dyDescent="0.3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row>
    <row r="255" spans="1:43" x14ac:dyDescent="0.3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row>
    <row r="256" spans="1:43" x14ac:dyDescent="0.3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row>
    <row r="257" spans="1:43" x14ac:dyDescent="0.3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row>
    <row r="258" spans="1:43" x14ac:dyDescent="0.3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row>
    <row r="259" spans="1:43" x14ac:dyDescent="0.3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row>
    <row r="260" spans="1:43" x14ac:dyDescent="0.3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row>
    <row r="261" spans="1:43" x14ac:dyDescent="0.3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row>
    <row r="262" spans="1:43" x14ac:dyDescent="0.3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row>
    <row r="263" spans="1:43" x14ac:dyDescent="0.3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row>
    <row r="264" spans="1:43" x14ac:dyDescent="0.3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row>
    <row r="265" spans="1:43" x14ac:dyDescent="0.3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row>
    <row r="266" spans="1:43" x14ac:dyDescent="0.3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row>
    <row r="267" spans="1:43" x14ac:dyDescent="0.3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row>
    <row r="268" spans="1:43" x14ac:dyDescent="0.3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row>
    <row r="269" spans="1:43" x14ac:dyDescent="0.3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row>
    <row r="270" spans="1:43" x14ac:dyDescent="0.3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row>
    <row r="271" spans="1:43" x14ac:dyDescent="0.3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row>
    <row r="272" spans="1:43" x14ac:dyDescent="0.3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row>
    <row r="273" spans="1:43" x14ac:dyDescent="0.3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row>
    <row r="274" spans="1:43" x14ac:dyDescent="0.3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row>
    <row r="275" spans="1:43" x14ac:dyDescent="0.3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row>
    <row r="276" spans="1:43" x14ac:dyDescent="0.3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row>
    <row r="277" spans="1:43" x14ac:dyDescent="0.3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row>
    <row r="278" spans="1:43" x14ac:dyDescent="0.3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row>
    <row r="279" spans="1:43" x14ac:dyDescent="0.3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row>
    <row r="280" spans="1:43" x14ac:dyDescent="0.3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row>
    <row r="281" spans="1:43" x14ac:dyDescent="0.3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row>
    <row r="282" spans="1:43" x14ac:dyDescent="0.3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row>
    <row r="283" spans="1:43" x14ac:dyDescent="0.3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row>
    <row r="284" spans="1:43" x14ac:dyDescent="0.3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row>
    <row r="285" spans="1:43" x14ac:dyDescent="0.3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row>
    <row r="286" spans="1:43" x14ac:dyDescent="0.3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row>
    <row r="287" spans="1:43" x14ac:dyDescent="0.3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row>
    <row r="288" spans="1:43" x14ac:dyDescent="0.3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row>
    <row r="289" spans="1:43" x14ac:dyDescent="0.3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row>
    <row r="290" spans="1:43" x14ac:dyDescent="0.3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row>
    <row r="291" spans="1:43" x14ac:dyDescent="0.3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row>
    <row r="292" spans="1:43" x14ac:dyDescent="0.3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row>
    <row r="293" spans="1:43" x14ac:dyDescent="0.3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row>
    <row r="294" spans="1:43" x14ac:dyDescent="0.3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row>
    <row r="295" spans="1:43" x14ac:dyDescent="0.3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row>
    <row r="296" spans="1:43" x14ac:dyDescent="0.3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row>
    <row r="297" spans="1:43" x14ac:dyDescent="0.3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row>
    <row r="298" spans="1:43" x14ac:dyDescent="0.3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row>
    <row r="299" spans="1:43" x14ac:dyDescent="0.3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row>
    <row r="300" spans="1:43" x14ac:dyDescent="0.3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row>
    <row r="301" spans="1:43" x14ac:dyDescent="0.3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row>
    <row r="302" spans="1:43" x14ac:dyDescent="0.3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row>
    <row r="303" spans="1:43" x14ac:dyDescent="0.3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row>
    <row r="304" spans="1:43" x14ac:dyDescent="0.3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row>
    <row r="305" spans="1:43" x14ac:dyDescent="0.3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row>
    <row r="306" spans="1:43" x14ac:dyDescent="0.3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row>
    <row r="307" spans="1:43" x14ac:dyDescent="0.3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row>
    <row r="308" spans="1:43" x14ac:dyDescent="0.3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row>
    <row r="309" spans="1:43" x14ac:dyDescent="0.3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row>
    <row r="310" spans="1:43" x14ac:dyDescent="0.3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row>
    <row r="311" spans="1:43" x14ac:dyDescent="0.3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row>
    <row r="312" spans="1:43" x14ac:dyDescent="0.3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row>
    <row r="313" spans="1:43" x14ac:dyDescent="0.3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row>
    <row r="314" spans="1:43" x14ac:dyDescent="0.3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row>
    <row r="315" spans="1:43" x14ac:dyDescent="0.3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row>
    <row r="316" spans="1:43" x14ac:dyDescent="0.3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row>
    <row r="317" spans="1:43" x14ac:dyDescent="0.3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row>
    <row r="318" spans="1:43" x14ac:dyDescent="0.3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row>
    <row r="319" spans="1:43" x14ac:dyDescent="0.3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row>
    <row r="320" spans="1:43" x14ac:dyDescent="0.3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row>
    <row r="321" spans="1:43" x14ac:dyDescent="0.3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row>
    <row r="322" spans="1:43" x14ac:dyDescent="0.3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row>
    <row r="323" spans="1:43" x14ac:dyDescent="0.3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row>
    <row r="324" spans="1:43" x14ac:dyDescent="0.3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row>
    <row r="325" spans="1:43" x14ac:dyDescent="0.3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row>
    <row r="326" spans="1:43" x14ac:dyDescent="0.3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row>
    <row r="327" spans="1:43" x14ac:dyDescent="0.3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row>
    <row r="328" spans="1:43" x14ac:dyDescent="0.3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row>
    <row r="329" spans="1:43" x14ac:dyDescent="0.3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row>
    <row r="330" spans="1:43" x14ac:dyDescent="0.3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row>
    <row r="331" spans="1:43" x14ac:dyDescent="0.3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row>
    <row r="332" spans="1:43" x14ac:dyDescent="0.3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row>
    <row r="333" spans="1:43" x14ac:dyDescent="0.3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row>
    <row r="334" spans="1:43" x14ac:dyDescent="0.3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row>
    <row r="335" spans="1:43" x14ac:dyDescent="0.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row>
    <row r="336" spans="1:43" x14ac:dyDescent="0.3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row>
    <row r="337" spans="1:43" x14ac:dyDescent="0.3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row>
    <row r="338" spans="1:43" x14ac:dyDescent="0.3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row>
    <row r="339" spans="1:43" x14ac:dyDescent="0.3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row>
    <row r="340" spans="1:43" x14ac:dyDescent="0.3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row>
    <row r="341" spans="1:43" x14ac:dyDescent="0.3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row>
    <row r="342" spans="1:43" x14ac:dyDescent="0.3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row>
    <row r="343" spans="1:43" x14ac:dyDescent="0.3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row>
    <row r="344" spans="1:43" x14ac:dyDescent="0.3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row>
    <row r="345" spans="1:43" x14ac:dyDescent="0.3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row>
    <row r="346" spans="1:43" x14ac:dyDescent="0.3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row>
    <row r="347" spans="1:43" x14ac:dyDescent="0.3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row>
    <row r="348" spans="1:43" x14ac:dyDescent="0.3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row>
    <row r="349" spans="1:43" x14ac:dyDescent="0.3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row>
    <row r="350" spans="1:43" x14ac:dyDescent="0.3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row>
    <row r="351" spans="1:43" x14ac:dyDescent="0.3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row>
    <row r="352" spans="1:43" x14ac:dyDescent="0.3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row>
    <row r="353" spans="1:43" x14ac:dyDescent="0.3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row>
    <row r="354" spans="1:43" x14ac:dyDescent="0.3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row>
    <row r="355" spans="1:43" x14ac:dyDescent="0.3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row>
    <row r="356" spans="1:43" x14ac:dyDescent="0.3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row>
    <row r="357" spans="1:43" x14ac:dyDescent="0.3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row>
    <row r="358" spans="1:43" x14ac:dyDescent="0.3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row>
    <row r="359" spans="1:43" x14ac:dyDescent="0.3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row>
    <row r="360" spans="1:43" x14ac:dyDescent="0.3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row>
    <row r="361" spans="1:43" x14ac:dyDescent="0.3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row>
    <row r="362" spans="1:43" x14ac:dyDescent="0.3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row>
    <row r="363" spans="1:43" x14ac:dyDescent="0.3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row>
    <row r="364" spans="1:43" x14ac:dyDescent="0.3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row>
    <row r="365" spans="1:43" x14ac:dyDescent="0.3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row>
    <row r="366" spans="1:43" x14ac:dyDescent="0.3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row>
    <row r="367" spans="1:43" x14ac:dyDescent="0.3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row>
    <row r="368" spans="1:43" x14ac:dyDescent="0.3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row>
    <row r="369" spans="1:43" x14ac:dyDescent="0.3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row>
    <row r="370" spans="1:43" x14ac:dyDescent="0.3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row>
    <row r="371" spans="1:43" x14ac:dyDescent="0.3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row>
    <row r="372" spans="1:43" x14ac:dyDescent="0.3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row>
    <row r="373" spans="1:43" x14ac:dyDescent="0.3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row>
    <row r="374" spans="1:43" x14ac:dyDescent="0.3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row>
    <row r="375" spans="1:43" x14ac:dyDescent="0.3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row>
    <row r="376" spans="1:43" x14ac:dyDescent="0.3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row>
    <row r="377" spans="1:43" x14ac:dyDescent="0.3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row>
    <row r="378" spans="1:43" x14ac:dyDescent="0.3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row>
    <row r="379" spans="1:43" x14ac:dyDescent="0.3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row>
    <row r="380" spans="1:43" x14ac:dyDescent="0.3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row>
    <row r="381" spans="1:43" x14ac:dyDescent="0.3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row>
    <row r="382" spans="1:43" x14ac:dyDescent="0.3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row>
    <row r="383" spans="1:43" x14ac:dyDescent="0.3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row>
    <row r="384" spans="1:43" x14ac:dyDescent="0.3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row>
    <row r="385" spans="1:43" x14ac:dyDescent="0.3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row>
    <row r="386" spans="1:43" x14ac:dyDescent="0.3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row>
    <row r="387" spans="1:43" x14ac:dyDescent="0.3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row>
    <row r="388" spans="1:43" x14ac:dyDescent="0.3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row>
    <row r="389" spans="1:43" x14ac:dyDescent="0.3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row>
    <row r="390" spans="1:43" x14ac:dyDescent="0.3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row>
    <row r="391" spans="1:43" x14ac:dyDescent="0.3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row>
    <row r="392" spans="1:43" x14ac:dyDescent="0.3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row>
    <row r="393" spans="1:43" x14ac:dyDescent="0.3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row>
    <row r="394" spans="1:43" x14ac:dyDescent="0.3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row>
    <row r="395" spans="1:43" x14ac:dyDescent="0.3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row>
    <row r="396" spans="1:43" x14ac:dyDescent="0.3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row>
    <row r="397" spans="1:43" x14ac:dyDescent="0.3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row>
    <row r="398" spans="1:43" x14ac:dyDescent="0.3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row>
    <row r="399" spans="1:43" x14ac:dyDescent="0.3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row>
    <row r="400" spans="1:43" x14ac:dyDescent="0.3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row>
    <row r="401" spans="1:43" x14ac:dyDescent="0.3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row>
    <row r="402" spans="1:43" x14ac:dyDescent="0.3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row>
    <row r="403" spans="1:43" x14ac:dyDescent="0.3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row>
    <row r="404" spans="1:43" x14ac:dyDescent="0.3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row>
    <row r="405" spans="1:43" x14ac:dyDescent="0.3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row>
    <row r="406" spans="1:43" x14ac:dyDescent="0.3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row>
    <row r="407" spans="1:43" x14ac:dyDescent="0.3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row>
    <row r="408" spans="1:43" x14ac:dyDescent="0.3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row>
    <row r="409" spans="1:43" x14ac:dyDescent="0.3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row>
    <row r="410" spans="1:43" x14ac:dyDescent="0.3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row>
    <row r="411" spans="1:43" x14ac:dyDescent="0.3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row>
    <row r="412" spans="1:43" x14ac:dyDescent="0.3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row>
    <row r="413" spans="1:43" x14ac:dyDescent="0.3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row>
    <row r="414" spans="1:43" x14ac:dyDescent="0.3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row>
    <row r="415" spans="1:43" x14ac:dyDescent="0.3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row>
    <row r="416" spans="1:43" x14ac:dyDescent="0.3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row>
    <row r="417" spans="1:43" x14ac:dyDescent="0.3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row>
    <row r="418" spans="1:43" x14ac:dyDescent="0.3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row>
    <row r="419" spans="1:43" x14ac:dyDescent="0.3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row>
    <row r="420" spans="1:43" x14ac:dyDescent="0.3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row>
    <row r="421" spans="1:43" x14ac:dyDescent="0.3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row>
    <row r="422" spans="1:43" x14ac:dyDescent="0.3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row>
    <row r="423" spans="1:43" x14ac:dyDescent="0.3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row>
    <row r="424" spans="1:43" x14ac:dyDescent="0.3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row>
    <row r="425" spans="1:43" x14ac:dyDescent="0.3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row>
    <row r="426" spans="1:43" x14ac:dyDescent="0.3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row>
    <row r="427" spans="1:43" x14ac:dyDescent="0.3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row>
    <row r="428" spans="1:43" x14ac:dyDescent="0.3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row>
    <row r="429" spans="1:43" x14ac:dyDescent="0.3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row>
    <row r="430" spans="1:43" x14ac:dyDescent="0.3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row>
    <row r="431" spans="1:43" x14ac:dyDescent="0.3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row>
    <row r="432" spans="1:43" x14ac:dyDescent="0.3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row>
    <row r="433" spans="1:43" x14ac:dyDescent="0.3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row>
    <row r="434" spans="1:43" x14ac:dyDescent="0.3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row>
    <row r="435" spans="1:43" x14ac:dyDescent="0.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row>
    <row r="436" spans="1:43" x14ac:dyDescent="0.3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row>
    <row r="437" spans="1:43" x14ac:dyDescent="0.3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row>
    <row r="438" spans="1:43" x14ac:dyDescent="0.3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row>
    <row r="439" spans="1:43" x14ac:dyDescent="0.3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row>
    <row r="440" spans="1:43" x14ac:dyDescent="0.3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row>
    <row r="441" spans="1:43" x14ac:dyDescent="0.3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row>
    <row r="442" spans="1:43" x14ac:dyDescent="0.3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row>
    <row r="443" spans="1:43" x14ac:dyDescent="0.3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row>
    <row r="444" spans="1:43" x14ac:dyDescent="0.3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row>
    <row r="445" spans="1:43" x14ac:dyDescent="0.3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row>
    <row r="446" spans="1:43" x14ac:dyDescent="0.3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row>
    <row r="447" spans="1:43" x14ac:dyDescent="0.3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row>
    <row r="448" spans="1:43" x14ac:dyDescent="0.3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row>
    <row r="449" spans="1:43" x14ac:dyDescent="0.3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row>
    <row r="450" spans="1:43" x14ac:dyDescent="0.3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row>
    <row r="451" spans="1:43" x14ac:dyDescent="0.3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row>
    <row r="452" spans="1:43" x14ac:dyDescent="0.3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row>
    <row r="453" spans="1:43" x14ac:dyDescent="0.3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row>
    <row r="454" spans="1:43" x14ac:dyDescent="0.3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row>
    <row r="455" spans="1:43" x14ac:dyDescent="0.3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row>
    <row r="456" spans="1:43" x14ac:dyDescent="0.3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row>
    <row r="457" spans="1:43" x14ac:dyDescent="0.3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row>
    <row r="458" spans="1:43" x14ac:dyDescent="0.3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row>
    <row r="459" spans="1:43" x14ac:dyDescent="0.3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row>
    <row r="460" spans="1:43" x14ac:dyDescent="0.3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row>
    <row r="461" spans="1:43" x14ac:dyDescent="0.3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row>
    <row r="462" spans="1:43" x14ac:dyDescent="0.3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row>
    <row r="463" spans="1:43" x14ac:dyDescent="0.3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row>
    <row r="464" spans="1:43" x14ac:dyDescent="0.3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row>
    <row r="465" spans="1:43" x14ac:dyDescent="0.3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row>
    <row r="466" spans="1:43" x14ac:dyDescent="0.3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row>
    <row r="467" spans="1:43" x14ac:dyDescent="0.3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row>
    <row r="468" spans="1:43" x14ac:dyDescent="0.3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row>
    <row r="469" spans="1:43" x14ac:dyDescent="0.3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row>
    <row r="470" spans="1:43" x14ac:dyDescent="0.3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row>
    <row r="471" spans="1:43" x14ac:dyDescent="0.3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row>
    <row r="472" spans="1:43" x14ac:dyDescent="0.3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row>
    <row r="473" spans="1:43" x14ac:dyDescent="0.3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row>
    <row r="474" spans="1:43" x14ac:dyDescent="0.3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row>
    <row r="475" spans="1:43" x14ac:dyDescent="0.3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row>
    <row r="476" spans="1:43" x14ac:dyDescent="0.3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row>
    <row r="477" spans="1:43" x14ac:dyDescent="0.3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row>
    <row r="478" spans="1:43" x14ac:dyDescent="0.3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row>
    <row r="479" spans="1:43" x14ac:dyDescent="0.3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row>
    <row r="480" spans="1:43" x14ac:dyDescent="0.3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row>
    <row r="481" spans="1:43" x14ac:dyDescent="0.3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row>
    <row r="482" spans="1:43" x14ac:dyDescent="0.3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row>
    <row r="483" spans="1:43" x14ac:dyDescent="0.3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row>
    <row r="484" spans="1:43" x14ac:dyDescent="0.3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row>
    <row r="485" spans="1:43" x14ac:dyDescent="0.3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row>
    <row r="486" spans="1:43" x14ac:dyDescent="0.3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row>
    <row r="487" spans="1:43" x14ac:dyDescent="0.3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row>
    <row r="488" spans="1:43" x14ac:dyDescent="0.3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row>
    <row r="489" spans="1:43" x14ac:dyDescent="0.3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row>
    <row r="490" spans="1:43" x14ac:dyDescent="0.3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row>
    <row r="491" spans="1:43" x14ac:dyDescent="0.3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row>
    <row r="492" spans="1:43" x14ac:dyDescent="0.3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row>
    <row r="493" spans="1:43" x14ac:dyDescent="0.3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row>
    <row r="494" spans="1:43" x14ac:dyDescent="0.3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row>
    <row r="495" spans="1:43" x14ac:dyDescent="0.3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row>
    <row r="496" spans="1:43" x14ac:dyDescent="0.3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row>
    <row r="497" spans="1:43" x14ac:dyDescent="0.3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row>
    <row r="498" spans="1:43" x14ac:dyDescent="0.3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row>
    <row r="499" spans="1:43" x14ac:dyDescent="0.3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row>
    <row r="500" spans="1:43" x14ac:dyDescent="0.3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row>
    <row r="501" spans="1:43" x14ac:dyDescent="0.3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row>
    <row r="502" spans="1:43" x14ac:dyDescent="0.3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row>
    <row r="503" spans="1:43" x14ac:dyDescent="0.3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row>
    <row r="504" spans="1:43" x14ac:dyDescent="0.3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row>
    <row r="505" spans="1:43" x14ac:dyDescent="0.3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row>
    <row r="506" spans="1:43" x14ac:dyDescent="0.3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row>
    <row r="507" spans="1:43" x14ac:dyDescent="0.3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row>
    <row r="508" spans="1:43" x14ac:dyDescent="0.3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row>
    <row r="509" spans="1:43" x14ac:dyDescent="0.3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row>
    <row r="510" spans="1:43" x14ac:dyDescent="0.3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row>
    <row r="511" spans="1:43" x14ac:dyDescent="0.3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row>
    <row r="512" spans="1:43" x14ac:dyDescent="0.3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row>
    <row r="513" spans="1:43" x14ac:dyDescent="0.3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row>
    <row r="514" spans="1:43" x14ac:dyDescent="0.3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row>
    <row r="515" spans="1:43" x14ac:dyDescent="0.3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row>
    <row r="516" spans="1:43" x14ac:dyDescent="0.3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row>
    <row r="517" spans="1:43" x14ac:dyDescent="0.3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row>
    <row r="518" spans="1:43" x14ac:dyDescent="0.3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row>
    <row r="519" spans="1:43" x14ac:dyDescent="0.3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row>
    <row r="520" spans="1:43" x14ac:dyDescent="0.3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row>
    <row r="521" spans="1:43" x14ac:dyDescent="0.3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row>
    <row r="522" spans="1:43" x14ac:dyDescent="0.3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row>
    <row r="523" spans="1:43" x14ac:dyDescent="0.3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row>
    <row r="524" spans="1:43" x14ac:dyDescent="0.3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row>
    <row r="525" spans="1:43" x14ac:dyDescent="0.3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row>
    <row r="526" spans="1:43" x14ac:dyDescent="0.3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row>
    <row r="527" spans="1:43" x14ac:dyDescent="0.3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row>
    <row r="528" spans="1:43" x14ac:dyDescent="0.3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row>
    <row r="529" spans="1:43" x14ac:dyDescent="0.3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row>
    <row r="530" spans="1:43" x14ac:dyDescent="0.3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row>
    <row r="531" spans="1:43" x14ac:dyDescent="0.3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row>
    <row r="532" spans="1:43" x14ac:dyDescent="0.3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row>
    <row r="533" spans="1:43" x14ac:dyDescent="0.3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row>
    <row r="534" spans="1:43" x14ac:dyDescent="0.3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row>
    <row r="535" spans="1:43" x14ac:dyDescent="0.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row>
    <row r="536" spans="1:43" x14ac:dyDescent="0.3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row>
    <row r="537" spans="1:43" x14ac:dyDescent="0.3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row>
    <row r="538" spans="1:43" x14ac:dyDescent="0.3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row>
    <row r="539" spans="1:43" x14ac:dyDescent="0.3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row>
    <row r="540" spans="1:43" x14ac:dyDescent="0.3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row>
    <row r="541" spans="1:43" x14ac:dyDescent="0.3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row>
    <row r="542" spans="1:43" x14ac:dyDescent="0.3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row>
    <row r="543" spans="1:43" x14ac:dyDescent="0.3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row>
    <row r="544" spans="1:43" x14ac:dyDescent="0.3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row>
    <row r="545" spans="1:43" x14ac:dyDescent="0.3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row>
    <row r="546" spans="1:43" x14ac:dyDescent="0.3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row>
    <row r="547" spans="1:43" x14ac:dyDescent="0.3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row>
    <row r="548" spans="1:43" x14ac:dyDescent="0.3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row>
    <row r="549" spans="1:43" x14ac:dyDescent="0.3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row>
    <row r="550" spans="1:43" x14ac:dyDescent="0.3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row>
    <row r="551" spans="1:43" x14ac:dyDescent="0.3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row>
    <row r="552" spans="1:43" x14ac:dyDescent="0.3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row>
    <row r="553" spans="1:43" x14ac:dyDescent="0.3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row>
    <row r="554" spans="1:43" x14ac:dyDescent="0.3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row>
    <row r="555" spans="1:43" x14ac:dyDescent="0.3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row>
    <row r="556" spans="1:43" x14ac:dyDescent="0.3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row>
    <row r="557" spans="1:43" x14ac:dyDescent="0.3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row>
    <row r="558" spans="1:43" x14ac:dyDescent="0.3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row>
    <row r="559" spans="1:43" x14ac:dyDescent="0.3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row>
    <row r="560" spans="1:43" x14ac:dyDescent="0.3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row>
    <row r="561" spans="1:43" x14ac:dyDescent="0.3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row>
    <row r="562" spans="1:43" x14ac:dyDescent="0.3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row>
    <row r="563" spans="1:43" x14ac:dyDescent="0.3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row>
    <row r="564" spans="1:43" x14ac:dyDescent="0.3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row>
    <row r="565" spans="1:43" x14ac:dyDescent="0.3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row>
    <row r="566" spans="1:43" x14ac:dyDescent="0.3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row>
    <row r="567" spans="1:43" x14ac:dyDescent="0.3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row>
    <row r="568" spans="1:43" x14ac:dyDescent="0.3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row>
    <row r="569" spans="1:43" x14ac:dyDescent="0.3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row>
    <row r="570" spans="1:43" x14ac:dyDescent="0.3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row>
    <row r="571" spans="1:43" x14ac:dyDescent="0.3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row>
    <row r="572" spans="1:43" x14ac:dyDescent="0.3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row>
    <row r="573" spans="1:43" x14ac:dyDescent="0.3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row>
    <row r="574" spans="1:43" x14ac:dyDescent="0.3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row>
    <row r="575" spans="1:43" x14ac:dyDescent="0.3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row>
    <row r="576" spans="1:43" x14ac:dyDescent="0.3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row>
    <row r="577" spans="1:43" x14ac:dyDescent="0.3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row>
    <row r="578" spans="1:43" x14ac:dyDescent="0.3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row>
    <row r="579" spans="1:43" x14ac:dyDescent="0.3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row>
    <row r="580" spans="1:43" x14ac:dyDescent="0.3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row>
    <row r="581" spans="1:43" x14ac:dyDescent="0.3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row>
    <row r="582" spans="1:43" x14ac:dyDescent="0.3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row>
    <row r="583" spans="1:43" x14ac:dyDescent="0.3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row>
    <row r="584" spans="1:43" x14ac:dyDescent="0.3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row>
    <row r="585" spans="1:43" x14ac:dyDescent="0.3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row>
    <row r="586" spans="1:43" x14ac:dyDescent="0.3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row>
    <row r="587" spans="1:43" x14ac:dyDescent="0.3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row>
    <row r="588" spans="1:43" x14ac:dyDescent="0.3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row>
    <row r="589" spans="1:43" x14ac:dyDescent="0.3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row>
    <row r="590" spans="1:43" x14ac:dyDescent="0.3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row>
    <row r="591" spans="1:43" x14ac:dyDescent="0.3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row>
    <row r="592" spans="1:43" x14ac:dyDescent="0.3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row>
    <row r="593" spans="1:43" x14ac:dyDescent="0.3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row>
    <row r="594" spans="1:43" x14ac:dyDescent="0.3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row>
    <row r="595" spans="1:43" x14ac:dyDescent="0.3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row>
    <row r="596" spans="1:43" x14ac:dyDescent="0.3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row>
    <row r="597" spans="1:43" x14ac:dyDescent="0.3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row>
    <row r="598" spans="1:43" x14ac:dyDescent="0.3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row>
    <row r="599" spans="1:43" x14ac:dyDescent="0.3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row>
    <row r="600" spans="1:43" x14ac:dyDescent="0.3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row>
    <row r="601" spans="1:43" x14ac:dyDescent="0.3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row>
    <row r="602" spans="1:43" x14ac:dyDescent="0.3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row>
    <row r="603" spans="1:43" x14ac:dyDescent="0.3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row>
    <row r="604" spans="1:43" x14ac:dyDescent="0.3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row>
    <row r="605" spans="1:43" x14ac:dyDescent="0.3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row>
    <row r="606" spans="1:43" x14ac:dyDescent="0.3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row>
    <row r="607" spans="1:43" x14ac:dyDescent="0.3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row>
    <row r="608" spans="1:43" x14ac:dyDescent="0.3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row>
    <row r="609" spans="1:43" x14ac:dyDescent="0.3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row>
    <row r="610" spans="1:43" x14ac:dyDescent="0.3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row>
    <row r="611" spans="1:43" x14ac:dyDescent="0.3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row>
    <row r="612" spans="1:43" x14ac:dyDescent="0.3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row>
    <row r="613" spans="1:43" x14ac:dyDescent="0.3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row>
    <row r="614" spans="1:43" x14ac:dyDescent="0.3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row>
    <row r="615" spans="1:43" x14ac:dyDescent="0.3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row>
    <row r="616" spans="1:43" x14ac:dyDescent="0.3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row>
    <row r="617" spans="1:43" x14ac:dyDescent="0.3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row>
    <row r="618" spans="1:43" x14ac:dyDescent="0.3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row>
    <row r="619" spans="1:43" x14ac:dyDescent="0.3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row>
    <row r="620" spans="1:43" x14ac:dyDescent="0.3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row>
    <row r="621" spans="1:43" x14ac:dyDescent="0.3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row>
    <row r="622" spans="1:43" x14ac:dyDescent="0.3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row>
    <row r="623" spans="1:43" x14ac:dyDescent="0.3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row>
    <row r="624" spans="1:43" x14ac:dyDescent="0.3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row>
    <row r="625" spans="1:43" x14ac:dyDescent="0.3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row>
    <row r="626" spans="1:43" x14ac:dyDescent="0.3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row>
    <row r="627" spans="1:43" x14ac:dyDescent="0.3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row>
    <row r="628" spans="1:43" x14ac:dyDescent="0.3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row>
    <row r="629" spans="1:43" x14ac:dyDescent="0.3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row>
    <row r="630" spans="1:43" x14ac:dyDescent="0.3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row>
    <row r="631" spans="1:43" x14ac:dyDescent="0.3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row>
    <row r="632" spans="1:43" x14ac:dyDescent="0.3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row>
    <row r="633" spans="1:43" x14ac:dyDescent="0.3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row>
    <row r="634" spans="1:43" x14ac:dyDescent="0.3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row>
    <row r="635" spans="1:43" x14ac:dyDescent="0.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row>
    <row r="636" spans="1:43" x14ac:dyDescent="0.3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row>
    <row r="637" spans="1:43" x14ac:dyDescent="0.3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row>
    <row r="638" spans="1:43" x14ac:dyDescent="0.3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row>
    <row r="639" spans="1:43" x14ac:dyDescent="0.3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row>
    <row r="640" spans="1:43" x14ac:dyDescent="0.3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row>
    <row r="641" spans="1:43" x14ac:dyDescent="0.3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row>
    <row r="642" spans="1:43" x14ac:dyDescent="0.3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row>
    <row r="643" spans="1:43" x14ac:dyDescent="0.3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row>
    <row r="644" spans="1:43" x14ac:dyDescent="0.3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row>
    <row r="645" spans="1:43" x14ac:dyDescent="0.3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row>
    <row r="646" spans="1:43" x14ac:dyDescent="0.3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row>
    <row r="647" spans="1:43" x14ac:dyDescent="0.3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row>
    <row r="648" spans="1:43" x14ac:dyDescent="0.3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row>
    <row r="649" spans="1:43" x14ac:dyDescent="0.3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row>
    <row r="650" spans="1:43" x14ac:dyDescent="0.3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row>
    <row r="651" spans="1:43" x14ac:dyDescent="0.3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row>
    <row r="652" spans="1:43" x14ac:dyDescent="0.3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row>
    <row r="653" spans="1:43" x14ac:dyDescent="0.3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row>
    <row r="654" spans="1:43" x14ac:dyDescent="0.3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row>
    <row r="655" spans="1:43" x14ac:dyDescent="0.3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row>
    <row r="656" spans="1:43" x14ac:dyDescent="0.3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row>
    <row r="657" spans="1:43" x14ac:dyDescent="0.3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row>
    <row r="658" spans="1:43" x14ac:dyDescent="0.3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row>
    <row r="659" spans="1:43" x14ac:dyDescent="0.3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row>
    <row r="660" spans="1:43" x14ac:dyDescent="0.3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row>
    <row r="661" spans="1:43" x14ac:dyDescent="0.3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row>
    <row r="662" spans="1:43" x14ac:dyDescent="0.3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row>
    <row r="663" spans="1:43" x14ac:dyDescent="0.3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row>
    <row r="664" spans="1:43" x14ac:dyDescent="0.3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row>
    <row r="665" spans="1:43" x14ac:dyDescent="0.3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row>
    <row r="666" spans="1:43" x14ac:dyDescent="0.3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row>
    <row r="667" spans="1:43" x14ac:dyDescent="0.3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row>
    <row r="668" spans="1:43" x14ac:dyDescent="0.3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row>
    <row r="669" spans="1:43" x14ac:dyDescent="0.3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row>
    <row r="670" spans="1:43" x14ac:dyDescent="0.3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row>
    <row r="671" spans="1:43" x14ac:dyDescent="0.3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row>
    <row r="672" spans="1:43" x14ac:dyDescent="0.3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row>
    <row r="673" spans="1:43" x14ac:dyDescent="0.3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row>
    <row r="674" spans="1:43" x14ac:dyDescent="0.3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row>
    <row r="675" spans="1:43" x14ac:dyDescent="0.3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row>
    <row r="676" spans="1:43" x14ac:dyDescent="0.3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row>
    <row r="677" spans="1:43" x14ac:dyDescent="0.3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row>
    <row r="678" spans="1:43" x14ac:dyDescent="0.3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row>
    <row r="679" spans="1:43" x14ac:dyDescent="0.3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row>
    <row r="680" spans="1:43" x14ac:dyDescent="0.3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row>
    <row r="681" spans="1:43" x14ac:dyDescent="0.3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row>
    <row r="682" spans="1:43" x14ac:dyDescent="0.3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row>
    <row r="683" spans="1:43" x14ac:dyDescent="0.3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row>
    <row r="684" spans="1:43" x14ac:dyDescent="0.3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row>
    <row r="685" spans="1:43" x14ac:dyDescent="0.3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row>
    <row r="686" spans="1:43" x14ac:dyDescent="0.3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row>
    <row r="687" spans="1:43" x14ac:dyDescent="0.3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row>
    <row r="688" spans="1:43" x14ac:dyDescent="0.3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row>
    <row r="689" spans="1:43" x14ac:dyDescent="0.3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row>
    <row r="690" spans="1:43" x14ac:dyDescent="0.3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row>
    <row r="691" spans="1:43" x14ac:dyDescent="0.3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row>
    <row r="692" spans="1:43" x14ac:dyDescent="0.3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row>
    <row r="693" spans="1:43" x14ac:dyDescent="0.3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row>
    <row r="694" spans="1:43" x14ac:dyDescent="0.3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row>
    <row r="695" spans="1:43" x14ac:dyDescent="0.3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row>
    <row r="696" spans="1:43" x14ac:dyDescent="0.3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row>
    <row r="697" spans="1:43" x14ac:dyDescent="0.3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row>
    <row r="698" spans="1:43" x14ac:dyDescent="0.3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row>
    <row r="699" spans="1:43" x14ac:dyDescent="0.3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row>
    <row r="700" spans="1:43" x14ac:dyDescent="0.3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row>
    <row r="701" spans="1:43" x14ac:dyDescent="0.3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row>
    <row r="702" spans="1:43" x14ac:dyDescent="0.3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row>
    <row r="703" spans="1:43" x14ac:dyDescent="0.3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row>
    <row r="704" spans="1:43" x14ac:dyDescent="0.3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row>
    <row r="705" spans="1:43" x14ac:dyDescent="0.3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row>
    <row r="706" spans="1:43" x14ac:dyDescent="0.3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row>
    <row r="707" spans="1:43" x14ac:dyDescent="0.3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row>
    <row r="708" spans="1:43" x14ac:dyDescent="0.3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row>
    <row r="709" spans="1:43" x14ac:dyDescent="0.3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row>
    <row r="710" spans="1:43" x14ac:dyDescent="0.3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row>
    <row r="711" spans="1:43" x14ac:dyDescent="0.3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row>
    <row r="712" spans="1:43" x14ac:dyDescent="0.3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row>
    <row r="713" spans="1:43" x14ac:dyDescent="0.3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row>
    <row r="714" spans="1:43" x14ac:dyDescent="0.3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row>
    <row r="715" spans="1:43" x14ac:dyDescent="0.3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row>
    <row r="716" spans="1:43" x14ac:dyDescent="0.3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row>
    <row r="717" spans="1:43" x14ac:dyDescent="0.3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row>
    <row r="718" spans="1:43" x14ac:dyDescent="0.3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row>
    <row r="719" spans="1:43" x14ac:dyDescent="0.3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row>
    <row r="720" spans="1:43" x14ac:dyDescent="0.3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row>
    <row r="721" spans="1:43" x14ac:dyDescent="0.3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row>
    <row r="722" spans="1:43" x14ac:dyDescent="0.3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row>
    <row r="723" spans="1:43" x14ac:dyDescent="0.3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row>
    <row r="724" spans="1:43" x14ac:dyDescent="0.3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row>
    <row r="725" spans="1:43" x14ac:dyDescent="0.3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row>
    <row r="726" spans="1:43" x14ac:dyDescent="0.3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row>
    <row r="727" spans="1:43" x14ac:dyDescent="0.3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row>
    <row r="728" spans="1:43" x14ac:dyDescent="0.3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row>
    <row r="729" spans="1:43" x14ac:dyDescent="0.3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row>
    <row r="730" spans="1:43" x14ac:dyDescent="0.3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row>
    <row r="731" spans="1:43" x14ac:dyDescent="0.3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row>
    <row r="732" spans="1:43" x14ac:dyDescent="0.3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row>
    <row r="733" spans="1:43" x14ac:dyDescent="0.3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row>
    <row r="734" spans="1:43" x14ac:dyDescent="0.3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row>
    <row r="735" spans="1:43" x14ac:dyDescent="0.3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row>
    <row r="736" spans="1:43" x14ac:dyDescent="0.3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row>
    <row r="737" spans="1:43" x14ac:dyDescent="0.3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row>
    <row r="738" spans="1:43" x14ac:dyDescent="0.3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row>
    <row r="739" spans="1:43" x14ac:dyDescent="0.3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row>
    <row r="740" spans="1:43" x14ac:dyDescent="0.3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row>
    <row r="741" spans="1:43" x14ac:dyDescent="0.3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row>
    <row r="742" spans="1:43" x14ac:dyDescent="0.3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row>
    <row r="743" spans="1:43" x14ac:dyDescent="0.3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row>
    <row r="744" spans="1:43" x14ac:dyDescent="0.3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row>
    <row r="745" spans="1:43" x14ac:dyDescent="0.3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row>
    <row r="746" spans="1:43" x14ac:dyDescent="0.3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row>
    <row r="747" spans="1:43" x14ac:dyDescent="0.3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row>
    <row r="748" spans="1:43" x14ac:dyDescent="0.3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row>
    <row r="749" spans="1:43" x14ac:dyDescent="0.3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row>
    <row r="750" spans="1:43" x14ac:dyDescent="0.3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row>
    <row r="751" spans="1:43" x14ac:dyDescent="0.3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row>
    <row r="752" spans="1:43" x14ac:dyDescent="0.3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row>
    <row r="753" spans="1:43" x14ac:dyDescent="0.3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row>
    <row r="754" spans="1:43" x14ac:dyDescent="0.3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row>
    <row r="755" spans="1:43" x14ac:dyDescent="0.3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row>
    <row r="756" spans="1:43" x14ac:dyDescent="0.3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row>
    <row r="757" spans="1:43" x14ac:dyDescent="0.3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row>
    <row r="758" spans="1:43" x14ac:dyDescent="0.3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row>
    <row r="759" spans="1:43" x14ac:dyDescent="0.3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row>
    <row r="760" spans="1:43" x14ac:dyDescent="0.3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row>
    <row r="761" spans="1:43" x14ac:dyDescent="0.3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row>
    <row r="762" spans="1:43" x14ac:dyDescent="0.3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row>
    <row r="763" spans="1:43" x14ac:dyDescent="0.3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row>
    <row r="764" spans="1:43" x14ac:dyDescent="0.3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row>
    <row r="765" spans="1:43" x14ac:dyDescent="0.3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row>
    <row r="766" spans="1:43" x14ac:dyDescent="0.3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row>
    <row r="767" spans="1:43" x14ac:dyDescent="0.3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row>
    <row r="768" spans="1:43" x14ac:dyDescent="0.3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row>
    <row r="769" spans="1:43" x14ac:dyDescent="0.3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row>
    <row r="770" spans="1:43" x14ac:dyDescent="0.3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row>
    <row r="771" spans="1:43" x14ac:dyDescent="0.3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row>
    <row r="772" spans="1:43" x14ac:dyDescent="0.3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row>
    <row r="773" spans="1:43" x14ac:dyDescent="0.3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row>
    <row r="774" spans="1:43" x14ac:dyDescent="0.3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row>
    <row r="775" spans="1:43" x14ac:dyDescent="0.3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row>
    <row r="776" spans="1:43" x14ac:dyDescent="0.3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row>
    <row r="777" spans="1:43" x14ac:dyDescent="0.3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row>
    <row r="778" spans="1:43" x14ac:dyDescent="0.3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row>
    <row r="779" spans="1:43" x14ac:dyDescent="0.3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row>
    <row r="780" spans="1:43" x14ac:dyDescent="0.3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row>
    <row r="781" spans="1:43" x14ac:dyDescent="0.3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row>
    <row r="782" spans="1:43" x14ac:dyDescent="0.3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row>
    <row r="783" spans="1:43" x14ac:dyDescent="0.3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row>
    <row r="784" spans="1:43" x14ac:dyDescent="0.3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row>
    <row r="785" spans="1:43" x14ac:dyDescent="0.3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row>
    <row r="786" spans="1:43" x14ac:dyDescent="0.3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row>
    <row r="787" spans="1:43" x14ac:dyDescent="0.3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row>
    <row r="788" spans="1:43" x14ac:dyDescent="0.3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row>
    <row r="789" spans="1:43" x14ac:dyDescent="0.3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row>
    <row r="790" spans="1:43" x14ac:dyDescent="0.3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row>
    <row r="791" spans="1:43" x14ac:dyDescent="0.3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row>
    <row r="792" spans="1:43" x14ac:dyDescent="0.3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row>
    <row r="793" spans="1:43" x14ac:dyDescent="0.3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row>
    <row r="794" spans="1:43" x14ac:dyDescent="0.3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row>
    <row r="795" spans="1:43" x14ac:dyDescent="0.3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row>
    <row r="796" spans="1:43" x14ac:dyDescent="0.3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row>
    <row r="797" spans="1:43" x14ac:dyDescent="0.3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row>
    <row r="798" spans="1:43" x14ac:dyDescent="0.3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row>
    <row r="799" spans="1:43" x14ac:dyDescent="0.3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row>
    <row r="800" spans="1:43" x14ac:dyDescent="0.3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row>
    <row r="801" spans="1:43" x14ac:dyDescent="0.3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row>
    <row r="802" spans="1:43" x14ac:dyDescent="0.3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row>
    <row r="803" spans="1:43" x14ac:dyDescent="0.3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row>
    <row r="804" spans="1:43" x14ac:dyDescent="0.3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row>
    <row r="805" spans="1:43" x14ac:dyDescent="0.3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row>
    <row r="806" spans="1:43" x14ac:dyDescent="0.3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row>
    <row r="807" spans="1:43" x14ac:dyDescent="0.3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row>
    <row r="808" spans="1:43" x14ac:dyDescent="0.3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row>
    <row r="809" spans="1:43" x14ac:dyDescent="0.3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row>
    <row r="810" spans="1:43" x14ac:dyDescent="0.3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row>
    <row r="811" spans="1:43" x14ac:dyDescent="0.3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row>
    <row r="812" spans="1:43" x14ac:dyDescent="0.3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row>
    <row r="813" spans="1:43" x14ac:dyDescent="0.3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row>
    <row r="814" spans="1:43" x14ac:dyDescent="0.3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row>
    <row r="815" spans="1:43" x14ac:dyDescent="0.3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row>
    <row r="816" spans="1:43" x14ac:dyDescent="0.3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row>
    <row r="817" spans="1:43" x14ac:dyDescent="0.3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row>
    <row r="818" spans="1:43" x14ac:dyDescent="0.3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row>
    <row r="819" spans="1:43" x14ac:dyDescent="0.3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row>
    <row r="820" spans="1:43" x14ac:dyDescent="0.3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row>
    <row r="821" spans="1:43" x14ac:dyDescent="0.3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row>
    <row r="822" spans="1:43" x14ac:dyDescent="0.3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row>
    <row r="823" spans="1:43" x14ac:dyDescent="0.3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row>
    <row r="824" spans="1:43" x14ac:dyDescent="0.3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row>
    <row r="825" spans="1:43" x14ac:dyDescent="0.3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row>
    <row r="826" spans="1:43" x14ac:dyDescent="0.3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row>
    <row r="827" spans="1:43" x14ac:dyDescent="0.3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row>
    <row r="828" spans="1:43" x14ac:dyDescent="0.3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row>
    <row r="829" spans="1:43" x14ac:dyDescent="0.3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row>
    <row r="830" spans="1:43" x14ac:dyDescent="0.3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row>
    <row r="831" spans="1:43" x14ac:dyDescent="0.3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row>
    <row r="832" spans="1:43" x14ac:dyDescent="0.3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row>
    <row r="833" spans="1:43" x14ac:dyDescent="0.3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row>
    <row r="834" spans="1:43" x14ac:dyDescent="0.3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row>
    <row r="835" spans="1:43" x14ac:dyDescent="0.3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row>
    <row r="836" spans="1:43" x14ac:dyDescent="0.3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row>
    <row r="837" spans="1:43" x14ac:dyDescent="0.3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row>
    <row r="838" spans="1:43" x14ac:dyDescent="0.3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row>
    <row r="839" spans="1:43" x14ac:dyDescent="0.3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row>
    <row r="840" spans="1:43" x14ac:dyDescent="0.3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row>
    <row r="841" spans="1:43" x14ac:dyDescent="0.3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row>
    <row r="842" spans="1:43" x14ac:dyDescent="0.3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row>
    <row r="843" spans="1:43" x14ac:dyDescent="0.3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row>
    <row r="844" spans="1:43" x14ac:dyDescent="0.3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row>
    <row r="845" spans="1:43" x14ac:dyDescent="0.3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row>
    <row r="846" spans="1:43" x14ac:dyDescent="0.3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row>
    <row r="847" spans="1:43" x14ac:dyDescent="0.3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row>
    <row r="848" spans="1:43" x14ac:dyDescent="0.3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row>
    <row r="849" spans="1:43" x14ac:dyDescent="0.3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row>
    <row r="850" spans="1:43" x14ac:dyDescent="0.3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row>
    <row r="851" spans="1:43" x14ac:dyDescent="0.3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row>
    <row r="852" spans="1:43" x14ac:dyDescent="0.3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row>
    <row r="853" spans="1:43" x14ac:dyDescent="0.3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row>
    <row r="854" spans="1:43" x14ac:dyDescent="0.3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row>
    <row r="855" spans="1:43" x14ac:dyDescent="0.3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row>
    <row r="856" spans="1:43" x14ac:dyDescent="0.3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row>
    <row r="857" spans="1:43" x14ac:dyDescent="0.3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row>
    <row r="858" spans="1:43" x14ac:dyDescent="0.3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row>
    <row r="859" spans="1:43" x14ac:dyDescent="0.3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row>
    <row r="860" spans="1:43" x14ac:dyDescent="0.3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row>
    <row r="861" spans="1:43" x14ac:dyDescent="0.3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row>
    <row r="862" spans="1:43" x14ac:dyDescent="0.3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row>
    <row r="863" spans="1:43" x14ac:dyDescent="0.3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row>
    <row r="864" spans="1:43" x14ac:dyDescent="0.3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row>
    <row r="865" spans="1:43" x14ac:dyDescent="0.3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row>
    <row r="866" spans="1:43" x14ac:dyDescent="0.3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row>
    <row r="867" spans="1:43" x14ac:dyDescent="0.3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row>
    <row r="868" spans="1:43" x14ac:dyDescent="0.3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row>
    <row r="869" spans="1:43" x14ac:dyDescent="0.3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row>
    <row r="870" spans="1:43" x14ac:dyDescent="0.3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row>
    <row r="871" spans="1:43" x14ac:dyDescent="0.3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row>
    <row r="872" spans="1:43" x14ac:dyDescent="0.3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row>
    <row r="873" spans="1:43" x14ac:dyDescent="0.3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row>
    <row r="874" spans="1:43" x14ac:dyDescent="0.3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row>
    <row r="875" spans="1:43" x14ac:dyDescent="0.3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row>
    <row r="876" spans="1:43" x14ac:dyDescent="0.3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row>
    <row r="877" spans="1:43" x14ac:dyDescent="0.3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row>
    <row r="878" spans="1:43" x14ac:dyDescent="0.3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row>
    <row r="879" spans="1:43" x14ac:dyDescent="0.3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row>
    <row r="880" spans="1:43" x14ac:dyDescent="0.3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row>
    <row r="881" spans="1:43" x14ac:dyDescent="0.3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row>
    <row r="882" spans="1:43" x14ac:dyDescent="0.3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row>
    <row r="883" spans="1:43" x14ac:dyDescent="0.3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row>
    <row r="884" spans="1:43" x14ac:dyDescent="0.3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row>
    <row r="885" spans="1:43" x14ac:dyDescent="0.3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row>
    <row r="886" spans="1:43" x14ac:dyDescent="0.3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row>
    <row r="887" spans="1:43" x14ac:dyDescent="0.3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row>
    <row r="888" spans="1:43" x14ac:dyDescent="0.3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row>
    <row r="889" spans="1:43" x14ac:dyDescent="0.3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row>
    <row r="890" spans="1:43" x14ac:dyDescent="0.3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row>
    <row r="891" spans="1:43" x14ac:dyDescent="0.3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row>
    <row r="892" spans="1:43" x14ac:dyDescent="0.3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row>
    <row r="893" spans="1:43" x14ac:dyDescent="0.3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row>
    <row r="894" spans="1:43" x14ac:dyDescent="0.3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row>
    <row r="895" spans="1:43" x14ac:dyDescent="0.3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row>
    <row r="896" spans="1:43" x14ac:dyDescent="0.3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row>
    <row r="897" spans="1:43" x14ac:dyDescent="0.3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row>
    <row r="898" spans="1:43" x14ac:dyDescent="0.3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row>
    <row r="899" spans="1:43" x14ac:dyDescent="0.3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row>
    <row r="900" spans="1:43" x14ac:dyDescent="0.3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row>
    <row r="901" spans="1:43" x14ac:dyDescent="0.3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row>
    <row r="902" spans="1:43" x14ac:dyDescent="0.3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row>
    <row r="903" spans="1:43" x14ac:dyDescent="0.3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row>
    <row r="904" spans="1:43" x14ac:dyDescent="0.3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row>
    <row r="905" spans="1:43" x14ac:dyDescent="0.3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row>
    <row r="906" spans="1:43" x14ac:dyDescent="0.3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row>
    <row r="907" spans="1:43" x14ac:dyDescent="0.3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row>
    <row r="908" spans="1:43" x14ac:dyDescent="0.3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row>
    <row r="909" spans="1:43" x14ac:dyDescent="0.3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row>
    <row r="910" spans="1:43" x14ac:dyDescent="0.3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row>
    <row r="911" spans="1:43" x14ac:dyDescent="0.3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row>
    <row r="912" spans="1:43" x14ac:dyDescent="0.3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row>
    <row r="913" spans="1:43" x14ac:dyDescent="0.3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row>
    <row r="914" spans="1:43" x14ac:dyDescent="0.3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row>
    <row r="915" spans="1:43" x14ac:dyDescent="0.3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row>
    <row r="916" spans="1:43" x14ac:dyDescent="0.3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row>
    <row r="917" spans="1:43" x14ac:dyDescent="0.3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row>
    <row r="918" spans="1:43" x14ac:dyDescent="0.3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row>
    <row r="919" spans="1:43" x14ac:dyDescent="0.3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row>
    <row r="920" spans="1:43" x14ac:dyDescent="0.3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row>
    <row r="921" spans="1:43" x14ac:dyDescent="0.3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row>
    <row r="922" spans="1:43" x14ac:dyDescent="0.3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row>
    <row r="923" spans="1:43" x14ac:dyDescent="0.3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row>
    <row r="924" spans="1:43" x14ac:dyDescent="0.3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row>
    <row r="925" spans="1:43" x14ac:dyDescent="0.3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row>
    <row r="926" spans="1:43" x14ac:dyDescent="0.3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row>
    <row r="927" spans="1:43" x14ac:dyDescent="0.3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row>
    <row r="928" spans="1:43" x14ac:dyDescent="0.3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row>
    <row r="929" spans="1:43" x14ac:dyDescent="0.3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row>
    <row r="930" spans="1:43" x14ac:dyDescent="0.3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row>
    <row r="931" spans="1:43" x14ac:dyDescent="0.3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row>
    <row r="932" spans="1:43" x14ac:dyDescent="0.3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row>
    <row r="933" spans="1:43" x14ac:dyDescent="0.3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row>
    <row r="934" spans="1:43" x14ac:dyDescent="0.3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row>
    <row r="935" spans="1:43" x14ac:dyDescent="0.3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row>
    <row r="936" spans="1:43" x14ac:dyDescent="0.3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row>
    <row r="937" spans="1:43" x14ac:dyDescent="0.3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row>
    <row r="938" spans="1:43" x14ac:dyDescent="0.3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row>
    <row r="939" spans="1:43" x14ac:dyDescent="0.3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row>
    <row r="940" spans="1:43" x14ac:dyDescent="0.3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row>
    <row r="941" spans="1:43" x14ac:dyDescent="0.3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row>
    <row r="942" spans="1:43" x14ac:dyDescent="0.3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row>
    <row r="943" spans="1:43" x14ac:dyDescent="0.3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row>
    <row r="944" spans="1:43" x14ac:dyDescent="0.3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row>
    <row r="945" spans="1:43" x14ac:dyDescent="0.3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row>
    <row r="946" spans="1:43" x14ac:dyDescent="0.3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row>
    <row r="947" spans="1:43" x14ac:dyDescent="0.3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row>
    <row r="948" spans="1:43" x14ac:dyDescent="0.3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row>
    <row r="949" spans="1:43" x14ac:dyDescent="0.3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row>
    <row r="950" spans="1:43" x14ac:dyDescent="0.3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row>
    <row r="951" spans="1:43" x14ac:dyDescent="0.3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row>
    <row r="952" spans="1:43" x14ac:dyDescent="0.3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row>
    <row r="953" spans="1:43" x14ac:dyDescent="0.3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row>
    <row r="954" spans="1:43" x14ac:dyDescent="0.3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row>
    <row r="955" spans="1:43" x14ac:dyDescent="0.3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row>
    <row r="956" spans="1:43" x14ac:dyDescent="0.3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row>
    <row r="957" spans="1:43" x14ac:dyDescent="0.3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row>
    <row r="958" spans="1:43" x14ac:dyDescent="0.3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row>
    <row r="959" spans="1:43" x14ac:dyDescent="0.3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row>
    <row r="960" spans="1:43" x14ac:dyDescent="0.3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row>
    <row r="961" spans="1:43" x14ac:dyDescent="0.3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row>
    <row r="962" spans="1:43" x14ac:dyDescent="0.3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row>
    <row r="963" spans="1:43" x14ac:dyDescent="0.3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row>
    <row r="964" spans="1:43" x14ac:dyDescent="0.3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row>
    <row r="965" spans="1:43" x14ac:dyDescent="0.3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row>
    <row r="966" spans="1:43" x14ac:dyDescent="0.3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row>
    <row r="967" spans="1:43" x14ac:dyDescent="0.3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row>
    <row r="968" spans="1:43" x14ac:dyDescent="0.3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row>
    <row r="969" spans="1:43" x14ac:dyDescent="0.3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row>
    <row r="970" spans="1:43" x14ac:dyDescent="0.3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row>
    <row r="971" spans="1:43" x14ac:dyDescent="0.3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row>
    <row r="972" spans="1:43" x14ac:dyDescent="0.3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row>
    <row r="973" spans="1:43" x14ac:dyDescent="0.3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row>
    <row r="974" spans="1:43" x14ac:dyDescent="0.3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row>
    <row r="975" spans="1:43" x14ac:dyDescent="0.3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row>
    <row r="976" spans="1:43" x14ac:dyDescent="0.3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row>
    <row r="977" spans="1:43" x14ac:dyDescent="0.3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row>
    <row r="978" spans="1:43" x14ac:dyDescent="0.3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row>
    <row r="979" spans="1:43" x14ac:dyDescent="0.3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row>
    <row r="980" spans="1:43" x14ac:dyDescent="0.3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row>
    <row r="981" spans="1:43" x14ac:dyDescent="0.3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row>
    <row r="982" spans="1:43" x14ac:dyDescent="0.3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row>
    <row r="983" spans="1:43" x14ac:dyDescent="0.3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row>
    <row r="984" spans="1:43" x14ac:dyDescent="0.3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row>
    <row r="985" spans="1:43" x14ac:dyDescent="0.3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row>
    <row r="986" spans="1:43" x14ac:dyDescent="0.3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row>
    <row r="987" spans="1:43" x14ac:dyDescent="0.3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row>
    <row r="988" spans="1:43" x14ac:dyDescent="0.3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row>
    <row r="989" spans="1:43" x14ac:dyDescent="0.3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row>
    <row r="990" spans="1:43" x14ac:dyDescent="0.3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row>
    <row r="991" spans="1:43" x14ac:dyDescent="0.3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row>
    <row r="992" spans="1:43" x14ac:dyDescent="0.3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row>
    <row r="993" spans="1:43" x14ac:dyDescent="0.3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row>
    <row r="994" spans="1:43" x14ac:dyDescent="0.3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row>
    <row r="995" spans="1:43" x14ac:dyDescent="0.3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row>
    <row r="996" spans="1:43" x14ac:dyDescent="0.3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row>
    <row r="997" spans="1:43" x14ac:dyDescent="0.3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row>
    <row r="998" spans="1:43" x14ac:dyDescent="0.3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row>
    <row r="999" spans="1:43" x14ac:dyDescent="0.3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row>
    <row r="1000" spans="1:43" x14ac:dyDescent="0.3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row>
    <row r="1001" spans="1:43" x14ac:dyDescent="0.35">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row>
    <row r="1002" spans="1:43" x14ac:dyDescent="0.35">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row>
    <row r="1003" spans="1:43" x14ac:dyDescent="0.35">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row>
    <row r="1004" spans="1:43" x14ac:dyDescent="0.35">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row>
    <row r="1005" spans="1:43" x14ac:dyDescent="0.35">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row>
    <row r="1006" spans="1:43" x14ac:dyDescent="0.35">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row>
    <row r="1007" spans="1:43" x14ac:dyDescent="0.35">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row>
    <row r="1008" spans="1:43" x14ac:dyDescent="0.35">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row>
    <row r="1009" spans="1:43" x14ac:dyDescent="0.35">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row>
    <row r="1010" spans="1:43" x14ac:dyDescent="0.35">
      <c r="A1010" s="2"/>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row>
    <row r="1011" spans="1:43" x14ac:dyDescent="0.35">
      <c r="A1011" s="2"/>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row>
    <row r="1012" spans="1:43" x14ac:dyDescent="0.35">
      <c r="A1012" s="2"/>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row>
    <row r="1013" spans="1:43" x14ac:dyDescent="0.35">
      <c r="A1013" s="2"/>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row>
    <row r="1014" spans="1:43" x14ac:dyDescent="0.35">
      <c r="A1014" s="2"/>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row>
    <row r="1015" spans="1:43" x14ac:dyDescent="0.35">
      <c r="A1015" s="2"/>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row>
    <row r="1016" spans="1:43" x14ac:dyDescent="0.35">
      <c r="A1016" s="2"/>
      <c r="B1016" s="2"/>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row>
    <row r="1017" spans="1:43" x14ac:dyDescent="0.35">
      <c r="A1017" s="2"/>
      <c r="B1017" s="2"/>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row>
    <row r="1018" spans="1:43" x14ac:dyDescent="0.35">
      <c r="A1018" s="2"/>
      <c r="B1018" s="2"/>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row>
    <row r="1019" spans="1:43" x14ac:dyDescent="0.35">
      <c r="A1019" s="2"/>
      <c r="B1019" s="2"/>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row>
    <row r="1020" spans="1:43" x14ac:dyDescent="0.35">
      <c r="A1020" s="2"/>
      <c r="B1020" s="2"/>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row>
    <row r="1021" spans="1:43" x14ac:dyDescent="0.35">
      <c r="A1021" s="2"/>
      <c r="B1021" s="2"/>
      <c r="C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row>
    <row r="1022" spans="1:43" x14ac:dyDescent="0.35">
      <c r="A1022" s="2"/>
      <c r="B1022" s="2"/>
      <c r="C1022" s="2"/>
      <c r="D1022" s="2"/>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row>
    <row r="1023" spans="1:43" x14ac:dyDescent="0.35">
      <c r="A1023" s="2"/>
      <c r="B1023" s="2"/>
      <c r="C1023" s="2"/>
      <c r="D1023" s="2"/>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row>
    <row r="1024" spans="1:43" x14ac:dyDescent="0.35">
      <c r="A1024" s="2"/>
      <c r="B1024" s="2"/>
      <c r="C1024" s="2"/>
      <c r="D1024" s="2"/>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row>
    <row r="1025" spans="1:43" x14ac:dyDescent="0.35">
      <c r="A1025" s="2"/>
      <c r="B1025" s="2"/>
      <c r="C1025" s="2"/>
      <c r="D1025" s="2"/>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row>
    <row r="1026" spans="1:43" x14ac:dyDescent="0.35">
      <c r="A1026" s="2"/>
      <c r="B1026" s="2"/>
      <c r="C1026" s="2"/>
      <c r="D1026" s="2"/>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row>
    <row r="1027" spans="1:43" x14ac:dyDescent="0.35">
      <c r="A1027" s="2"/>
      <c r="B1027" s="2"/>
      <c r="C1027" s="2"/>
      <c r="D1027" s="2"/>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row>
    <row r="1028" spans="1:43" x14ac:dyDescent="0.35">
      <c r="A1028" s="2"/>
      <c r="B1028" s="2"/>
      <c r="C1028" s="2"/>
      <c r="D1028" s="2"/>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row>
    <row r="1029" spans="1:43" x14ac:dyDescent="0.35">
      <c r="A1029" s="2"/>
      <c r="B1029" s="2"/>
      <c r="C1029" s="2"/>
      <c r="D1029" s="2"/>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row>
    <row r="1030" spans="1:43" x14ac:dyDescent="0.35">
      <c r="A1030" s="2"/>
      <c r="B1030" s="2"/>
      <c r="C1030" s="2"/>
      <c r="D1030" s="2"/>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row>
    <row r="1031" spans="1:43" x14ac:dyDescent="0.35">
      <c r="A1031" s="2"/>
      <c r="B1031" s="2"/>
      <c r="C1031" s="2"/>
      <c r="D1031" s="2"/>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row>
    <row r="1032" spans="1:43" x14ac:dyDescent="0.35">
      <c r="A1032" s="2"/>
      <c r="B1032" s="2"/>
      <c r="C1032" s="2"/>
      <c r="D1032" s="2"/>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row>
    <row r="1033" spans="1:43" x14ac:dyDescent="0.35">
      <c r="A1033" s="2"/>
      <c r="B1033" s="2"/>
      <c r="C1033" s="2"/>
      <c r="D1033" s="2"/>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row>
    <row r="1034" spans="1:43" x14ac:dyDescent="0.35">
      <c r="A1034" s="2"/>
      <c r="B1034" s="2"/>
      <c r="C1034" s="2"/>
      <c r="D1034" s="2"/>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row>
    <row r="1035" spans="1:43" x14ac:dyDescent="0.35">
      <c r="A1035" s="2"/>
      <c r="B1035" s="2"/>
      <c r="C1035" s="2"/>
      <c r="D1035" s="2"/>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row>
    <row r="1036" spans="1:43" x14ac:dyDescent="0.35">
      <c r="A1036" s="2"/>
      <c r="B1036" s="2"/>
      <c r="C1036" s="2"/>
      <c r="D1036" s="2"/>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row>
    <row r="1037" spans="1:43" x14ac:dyDescent="0.35">
      <c r="A1037" s="2"/>
      <c r="B1037" s="2"/>
      <c r="C1037" s="2"/>
      <c r="D1037" s="2"/>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row>
    <row r="1038" spans="1:43" x14ac:dyDescent="0.35">
      <c r="A1038" s="2"/>
      <c r="B1038" s="2"/>
      <c r="C1038" s="2"/>
      <c r="D1038" s="2"/>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row>
    <row r="1039" spans="1:43" x14ac:dyDescent="0.35">
      <c r="A1039" s="2"/>
      <c r="B1039" s="2"/>
      <c r="C1039" s="2"/>
      <c r="D1039" s="2"/>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row>
    <row r="1040" spans="1:43" x14ac:dyDescent="0.35">
      <c r="A1040" s="2"/>
      <c r="B1040" s="2"/>
      <c r="C1040" s="2"/>
      <c r="D1040" s="2"/>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row>
    <row r="1041" spans="1:43" x14ac:dyDescent="0.35">
      <c r="A1041" s="2"/>
      <c r="B1041" s="2"/>
      <c r="C1041" s="2"/>
      <c r="D1041" s="2"/>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row>
    <row r="1042" spans="1:43" x14ac:dyDescent="0.35">
      <c r="A1042" s="2"/>
      <c r="B1042" s="2"/>
      <c r="C1042" s="2"/>
      <c r="D1042" s="2"/>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row>
    <row r="1043" spans="1:43" x14ac:dyDescent="0.35">
      <c r="A1043" s="2"/>
      <c r="B1043" s="2"/>
      <c r="C1043" s="2"/>
      <c r="D1043" s="2"/>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row>
    <row r="1044" spans="1:43" x14ac:dyDescent="0.35">
      <c r="A1044" s="2"/>
      <c r="B1044" s="2"/>
      <c r="C1044" s="2"/>
      <c r="D1044" s="2"/>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row>
    <row r="1045" spans="1:43" x14ac:dyDescent="0.35">
      <c r="A1045" s="2"/>
      <c r="B1045" s="2"/>
      <c r="C1045" s="2"/>
      <c r="D1045" s="2"/>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row>
    <row r="1046" spans="1:43" x14ac:dyDescent="0.35">
      <c r="A1046" s="2"/>
      <c r="B1046" s="2"/>
      <c r="C1046" s="2"/>
      <c r="D1046" s="2"/>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row>
    <row r="1047" spans="1:43" x14ac:dyDescent="0.35">
      <c r="A1047" s="2"/>
      <c r="B1047" s="2"/>
      <c r="C1047" s="2"/>
      <c r="D1047" s="2"/>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row>
    <row r="1048" spans="1:43" x14ac:dyDescent="0.35">
      <c r="A1048" s="2"/>
      <c r="B1048" s="2"/>
      <c r="C1048" s="2"/>
      <c r="D1048" s="2"/>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row>
    <row r="1049" spans="1:43" x14ac:dyDescent="0.35">
      <c r="A1049" s="2"/>
      <c r="B1049" s="2"/>
      <c r="C1049" s="2"/>
      <c r="D1049" s="2"/>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row>
  </sheetData>
  <mergeCells count="5">
    <mergeCell ref="C2:J2"/>
    <mergeCell ref="K2:R2"/>
    <mergeCell ref="C3:J31"/>
    <mergeCell ref="K3:R31"/>
    <mergeCell ref="C32:R3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6DD44-C350-41D7-89ED-44FC17CFFF5D}">
  <sheetPr codeName="Feuil1">
    <tabColor rgb="FFA6A6A6"/>
  </sheetPr>
  <dimension ref="A1:Q22"/>
  <sheetViews>
    <sheetView zoomScale="42" zoomScaleNormal="42" workbookViewId="0">
      <selection activeCell="M14" sqref="M14"/>
    </sheetView>
  </sheetViews>
  <sheetFormatPr baseColWidth="10" defaultColWidth="11.453125" defaultRowHeight="14.5" x14ac:dyDescent="0.35"/>
  <cols>
    <col min="1" max="1" width="53.26953125" style="2" customWidth="1"/>
    <col min="2" max="2" width="13.26953125" style="2" customWidth="1"/>
    <col min="3" max="3" width="13.54296875" style="2" customWidth="1"/>
    <col min="4" max="4" width="28.54296875" style="2" customWidth="1"/>
    <col min="5" max="5" width="13.1796875" style="2" customWidth="1"/>
    <col min="6" max="6" width="19.1796875" style="2" customWidth="1"/>
    <col min="7" max="7" width="17.1796875" style="2" customWidth="1"/>
    <col min="8" max="8" width="18.81640625" style="2" customWidth="1"/>
    <col min="9" max="9" width="11.453125" style="2"/>
    <col min="10" max="10" width="16.7265625" style="2" customWidth="1"/>
    <col min="11" max="11" width="11.453125" style="2"/>
    <col min="12" max="12" width="17.1796875" style="2" customWidth="1"/>
    <col min="13" max="13" width="22.81640625" style="2" customWidth="1"/>
    <col min="14" max="14" width="11.453125" style="2"/>
    <col min="15" max="15" width="17.81640625" style="2" customWidth="1"/>
    <col min="16" max="16" width="15.7265625" style="2" customWidth="1"/>
    <col min="17" max="16384" width="11.453125" style="2"/>
  </cols>
  <sheetData>
    <row r="1" spans="1:17" ht="78.75" customHeight="1" thickBot="1" x14ac:dyDescent="0.4">
      <c r="A1" s="428" t="s">
        <v>312</v>
      </c>
      <c r="B1" s="428"/>
      <c r="C1" s="428"/>
      <c r="D1" s="428"/>
      <c r="E1" s="428"/>
      <c r="F1" s="428"/>
      <c r="G1" s="428"/>
      <c r="H1" s="428"/>
      <c r="I1" s="428"/>
      <c r="J1" s="428"/>
      <c r="K1" s="428"/>
      <c r="L1" s="428"/>
      <c r="M1" s="428"/>
      <c r="N1" s="428"/>
      <c r="O1" s="428"/>
      <c r="P1" s="428"/>
      <c r="Q1" s="359"/>
    </row>
    <row r="2" spans="1:17" ht="78.75" customHeight="1" thickBot="1" x14ac:dyDescent="0.4">
      <c r="A2" s="358"/>
      <c r="B2" s="429" t="s">
        <v>301</v>
      </c>
      <c r="C2" s="430"/>
      <c r="D2" s="430"/>
      <c r="E2" s="430"/>
      <c r="F2" s="430"/>
      <c r="G2" s="430"/>
      <c r="H2" s="430"/>
      <c r="I2" s="431"/>
    </row>
    <row r="3" spans="1:17" ht="60" customHeight="1" x14ac:dyDescent="0.35">
      <c r="A3" s="358"/>
      <c r="B3" s="422" t="s">
        <v>346</v>
      </c>
      <c r="C3" s="423"/>
      <c r="D3" s="423"/>
      <c r="E3" s="423"/>
      <c r="F3" s="423"/>
      <c r="G3" s="423"/>
      <c r="H3" s="423"/>
      <c r="I3" s="424"/>
    </row>
    <row r="4" spans="1:17" ht="60" customHeight="1" x14ac:dyDescent="0.35">
      <c r="A4" s="358"/>
      <c r="B4" s="419" t="s">
        <v>110</v>
      </c>
      <c r="C4" s="420"/>
      <c r="D4" s="420"/>
      <c r="E4" s="420"/>
      <c r="F4" s="420"/>
      <c r="G4" s="420"/>
      <c r="H4" s="420"/>
      <c r="I4" s="421"/>
    </row>
    <row r="5" spans="1:17" ht="60" customHeight="1" x14ac:dyDescent="0.35">
      <c r="A5" s="358"/>
      <c r="B5" s="416" t="s">
        <v>341</v>
      </c>
      <c r="C5" s="417"/>
      <c r="D5" s="417"/>
      <c r="E5" s="417"/>
      <c r="F5" s="417"/>
      <c r="G5" s="417"/>
      <c r="H5" s="417"/>
      <c r="I5" s="418"/>
    </row>
    <row r="6" spans="1:17" ht="60" customHeight="1" x14ac:dyDescent="0.35">
      <c r="A6" s="358"/>
      <c r="B6" s="416" t="s">
        <v>109</v>
      </c>
      <c r="C6" s="417"/>
      <c r="D6" s="417"/>
      <c r="E6" s="417"/>
      <c r="F6" s="417"/>
      <c r="G6" s="417"/>
      <c r="H6" s="417"/>
      <c r="I6" s="418"/>
    </row>
    <row r="7" spans="1:17" ht="60" customHeight="1" x14ac:dyDescent="0.35">
      <c r="A7" s="358"/>
      <c r="B7" s="416" t="s">
        <v>319</v>
      </c>
      <c r="C7" s="417"/>
      <c r="D7" s="417"/>
      <c r="E7" s="417"/>
      <c r="F7" s="417"/>
      <c r="G7" s="417"/>
      <c r="H7" s="417"/>
      <c r="I7" s="418"/>
    </row>
    <row r="8" spans="1:17" ht="60" customHeight="1" thickBot="1" x14ac:dyDescent="0.4">
      <c r="A8" s="358"/>
      <c r="B8" s="435" t="s">
        <v>302</v>
      </c>
      <c r="C8" s="436"/>
      <c r="D8" s="436"/>
      <c r="E8" s="436"/>
      <c r="F8" s="436"/>
      <c r="G8" s="436"/>
      <c r="H8" s="436"/>
      <c r="I8" s="437"/>
    </row>
    <row r="9" spans="1:17" ht="60" customHeight="1" x14ac:dyDescent="0.35">
      <c r="A9" s="358"/>
      <c r="B9" s="438" t="s">
        <v>91</v>
      </c>
      <c r="C9" s="439"/>
      <c r="D9" s="439"/>
      <c r="E9" s="439"/>
      <c r="F9" s="439"/>
      <c r="G9" s="439"/>
      <c r="H9" s="439"/>
      <c r="I9" s="440"/>
    </row>
    <row r="10" spans="1:17" ht="60" customHeight="1" x14ac:dyDescent="0.35">
      <c r="A10" s="358"/>
      <c r="B10" s="425" t="s">
        <v>387</v>
      </c>
      <c r="C10" s="426"/>
      <c r="D10" s="426"/>
      <c r="E10" s="426"/>
      <c r="F10" s="426"/>
      <c r="G10" s="426"/>
      <c r="H10" s="426"/>
      <c r="I10" s="427"/>
    </row>
    <row r="11" spans="1:17" ht="60" customHeight="1" x14ac:dyDescent="0.35">
      <c r="A11" s="358"/>
      <c r="B11" s="425" t="s">
        <v>303</v>
      </c>
      <c r="C11" s="426"/>
      <c r="D11" s="426"/>
      <c r="E11" s="426"/>
      <c r="F11" s="426"/>
      <c r="G11" s="426"/>
      <c r="H11" s="426"/>
      <c r="I11" s="427"/>
    </row>
    <row r="12" spans="1:17" ht="60" customHeight="1" x14ac:dyDescent="0.35">
      <c r="A12" s="358"/>
      <c r="B12" s="425" t="s">
        <v>304</v>
      </c>
      <c r="C12" s="426"/>
      <c r="D12" s="426"/>
      <c r="E12" s="426"/>
      <c r="F12" s="426"/>
      <c r="G12" s="426"/>
      <c r="H12" s="426"/>
      <c r="I12" s="427"/>
    </row>
    <row r="13" spans="1:17" ht="60" customHeight="1" thickBot="1" x14ac:dyDescent="0.4">
      <c r="A13" s="358"/>
      <c r="B13" s="456" t="s">
        <v>305</v>
      </c>
      <c r="C13" s="457"/>
      <c r="D13" s="457"/>
      <c r="E13" s="457"/>
      <c r="F13" s="457"/>
      <c r="G13" s="457"/>
      <c r="H13" s="457"/>
      <c r="I13" s="458"/>
    </row>
    <row r="14" spans="1:17" ht="60" customHeight="1" x14ac:dyDescent="0.35">
      <c r="A14" s="358"/>
      <c r="B14" s="453" t="s">
        <v>92</v>
      </c>
      <c r="C14" s="454"/>
      <c r="D14" s="454"/>
      <c r="E14" s="454"/>
      <c r="F14" s="454"/>
      <c r="G14" s="454"/>
      <c r="H14" s="454"/>
      <c r="I14" s="455"/>
    </row>
    <row r="15" spans="1:17" ht="60" customHeight="1" x14ac:dyDescent="0.35">
      <c r="A15" s="358"/>
      <c r="B15" s="450" t="s">
        <v>306</v>
      </c>
      <c r="C15" s="451"/>
      <c r="D15" s="451"/>
      <c r="E15" s="451"/>
      <c r="F15" s="451"/>
      <c r="G15" s="451"/>
      <c r="H15" s="451"/>
      <c r="I15" s="452"/>
    </row>
    <row r="16" spans="1:17" ht="60" customHeight="1" x14ac:dyDescent="0.35">
      <c r="A16" s="358"/>
      <c r="B16" s="450" t="s">
        <v>307</v>
      </c>
      <c r="C16" s="451"/>
      <c r="D16" s="451"/>
      <c r="E16" s="451"/>
      <c r="F16" s="451"/>
      <c r="G16" s="451"/>
      <c r="H16" s="451"/>
      <c r="I16" s="452"/>
    </row>
    <row r="17" spans="1:9" ht="60" customHeight="1" thickBot="1" x14ac:dyDescent="0.4">
      <c r="A17" s="358"/>
      <c r="B17" s="447" t="s">
        <v>308</v>
      </c>
      <c r="C17" s="448"/>
      <c r="D17" s="448"/>
      <c r="E17" s="448"/>
      <c r="F17" s="448"/>
      <c r="G17" s="448"/>
      <c r="H17" s="448"/>
      <c r="I17" s="449"/>
    </row>
    <row r="18" spans="1:9" ht="60" customHeight="1" x14ac:dyDescent="0.35">
      <c r="A18" s="358"/>
      <c r="B18" s="444" t="s">
        <v>93</v>
      </c>
      <c r="C18" s="445"/>
      <c r="D18" s="445"/>
      <c r="E18" s="445"/>
      <c r="F18" s="445"/>
      <c r="G18" s="445"/>
      <c r="H18" s="445"/>
      <c r="I18" s="446"/>
    </row>
    <row r="19" spans="1:9" ht="60" customHeight="1" x14ac:dyDescent="0.35">
      <c r="A19" s="358"/>
      <c r="B19" s="441" t="s">
        <v>309</v>
      </c>
      <c r="C19" s="442"/>
      <c r="D19" s="442"/>
      <c r="E19" s="442"/>
      <c r="F19" s="442"/>
      <c r="G19" s="442"/>
      <c r="H19" s="442"/>
      <c r="I19" s="443"/>
    </row>
    <row r="20" spans="1:9" ht="60" customHeight="1" thickBot="1" x14ac:dyDescent="0.4">
      <c r="A20" s="358"/>
      <c r="B20" s="432" t="s">
        <v>310</v>
      </c>
      <c r="C20" s="433"/>
      <c r="D20" s="433"/>
      <c r="E20" s="433"/>
      <c r="F20" s="433"/>
      <c r="G20" s="433"/>
      <c r="H20" s="433"/>
      <c r="I20" s="434"/>
    </row>
    <row r="21" spans="1:9" ht="47.25" customHeight="1" x14ac:dyDescent="0.35"/>
    <row r="22" spans="1:9" ht="51" customHeight="1" x14ac:dyDescent="0.35"/>
  </sheetData>
  <mergeCells count="20">
    <mergeCell ref="B20:I20"/>
    <mergeCell ref="B8:I8"/>
    <mergeCell ref="B9:I9"/>
    <mergeCell ref="B7:I7"/>
    <mergeCell ref="B6:I6"/>
    <mergeCell ref="B19:I19"/>
    <mergeCell ref="B18:I18"/>
    <mergeCell ref="B17:I17"/>
    <mergeCell ref="B16:I16"/>
    <mergeCell ref="B14:I14"/>
    <mergeCell ref="B15:I15"/>
    <mergeCell ref="B13:I13"/>
    <mergeCell ref="B12:I12"/>
    <mergeCell ref="B11:I11"/>
    <mergeCell ref="B5:I5"/>
    <mergeCell ref="B4:I4"/>
    <mergeCell ref="B3:I3"/>
    <mergeCell ref="B10:I10"/>
    <mergeCell ref="A1:P1"/>
    <mergeCell ref="B2:I2"/>
  </mergeCells>
  <conditionalFormatting sqref="B14:B17">
    <cfRule type="expression" dxfId="549" priority="1">
      <formula>ISBLANK(#REF!)</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tabColor theme="9" tint="-0.499984740745262"/>
  </sheetPr>
  <dimension ref="A1:WM2553"/>
  <sheetViews>
    <sheetView topLeftCell="C132" zoomScale="40" zoomScaleNormal="40" zoomScaleSheetLayoutView="40" workbookViewId="0">
      <selection activeCell="D148" sqref="D148:E148"/>
    </sheetView>
  </sheetViews>
  <sheetFormatPr baseColWidth="10" defaultRowHeight="14.5" x14ac:dyDescent="0.35"/>
  <cols>
    <col min="1" max="1" width="22.1796875" style="2" customWidth="1"/>
    <col min="2" max="2" width="6.1796875" style="8" customWidth="1"/>
    <col min="3" max="3" width="18.7265625" customWidth="1"/>
    <col min="4" max="4" width="42.54296875" customWidth="1"/>
    <col min="5" max="5" width="47.1796875" customWidth="1"/>
    <col min="6" max="6" width="35.26953125" customWidth="1"/>
    <col min="7" max="7" width="42.81640625" style="5" customWidth="1"/>
    <col min="8" max="8" width="45.453125" style="5" customWidth="1"/>
    <col min="9" max="9" width="36.1796875" style="5" customWidth="1"/>
    <col min="10" max="10" width="33.54296875" style="5" customWidth="1"/>
    <col min="11" max="11" width="30.1796875" style="5" customWidth="1"/>
    <col min="12" max="12" width="26" style="5" customWidth="1"/>
    <col min="13" max="13" width="22.7265625" style="5" customWidth="1"/>
    <col min="14" max="14" width="21.81640625" customWidth="1"/>
    <col min="15" max="15" width="22.26953125" style="2" customWidth="1"/>
    <col min="16" max="16" width="20.81640625" style="2" customWidth="1"/>
    <col min="17" max="17" width="16.453125" style="2" customWidth="1"/>
    <col min="18" max="18" width="16.54296875" style="2" customWidth="1"/>
    <col min="19" max="19" width="19.1796875" style="2" customWidth="1"/>
    <col min="20" max="20" width="10.453125" style="2" customWidth="1"/>
    <col min="21" max="21" width="6.7265625" style="2" customWidth="1"/>
    <col min="22" max="22" width="10.1796875" style="2" customWidth="1"/>
    <col min="23" max="23" width="13.54296875" style="2" customWidth="1"/>
    <col min="24" max="611" width="11.453125" style="2"/>
  </cols>
  <sheetData>
    <row r="1" spans="2:21" ht="41.25" customHeight="1" thickBot="1" x14ac:dyDescent="0.4">
      <c r="B1" s="2"/>
      <c r="C1" s="2"/>
      <c r="D1" s="2"/>
      <c r="E1" s="2"/>
      <c r="F1" s="2"/>
      <c r="G1" s="6"/>
      <c r="H1" s="6"/>
      <c r="I1" s="6"/>
      <c r="J1" s="6"/>
      <c r="K1" s="6"/>
      <c r="L1" s="6"/>
      <c r="M1" s="6"/>
      <c r="N1" s="2"/>
    </row>
    <row r="2" spans="2:21" ht="44.25" customHeight="1" thickTop="1" thickBot="1" x14ac:dyDescent="0.4">
      <c r="B2" s="735" t="s">
        <v>267</v>
      </c>
      <c r="C2" s="735"/>
      <c r="D2" s="735"/>
      <c r="E2" s="735"/>
      <c r="F2" s="735"/>
      <c r="G2" s="735"/>
      <c r="H2" s="735"/>
      <c r="I2" s="735"/>
      <c r="J2" s="735"/>
      <c r="K2" s="735"/>
      <c r="L2" s="735"/>
      <c r="M2" s="735"/>
      <c r="N2" s="2"/>
      <c r="S2" s="733"/>
      <c r="T2" s="734"/>
    </row>
    <row r="3" spans="2:21" s="2" customFormat="1" ht="21" customHeight="1" thickTop="1" x14ac:dyDescent="0.35">
      <c r="J3" s="6"/>
      <c r="K3" s="6"/>
      <c r="L3" s="6"/>
      <c r="M3" s="6"/>
    </row>
    <row r="4" spans="2:21" ht="64.5" customHeight="1" x14ac:dyDescent="0.35">
      <c r="B4" s="722" t="s">
        <v>345</v>
      </c>
      <c r="C4" s="722"/>
      <c r="D4" s="722"/>
      <c r="E4" s="722"/>
      <c r="F4" s="722"/>
      <c r="G4" s="722"/>
      <c r="H4" s="722"/>
      <c r="I4" s="722"/>
      <c r="J4" s="722"/>
      <c r="K4" s="722"/>
      <c r="L4" s="722"/>
      <c r="M4" s="722"/>
      <c r="N4" s="722"/>
      <c r="O4" s="722"/>
      <c r="P4" s="722"/>
      <c r="Q4" s="722"/>
      <c r="R4" s="722"/>
      <c r="S4" s="722"/>
      <c r="T4" s="722"/>
      <c r="U4" s="56"/>
    </row>
    <row r="5" spans="2:21" ht="24.75" customHeight="1" thickBot="1" x14ac:dyDescent="0.4">
      <c r="B5" s="56"/>
      <c r="C5" s="3"/>
      <c r="D5" s="3"/>
      <c r="E5" s="3"/>
      <c r="F5" s="3"/>
      <c r="H5" s="6"/>
      <c r="I5" s="6"/>
      <c r="J5" s="6"/>
      <c r="K5" s="6"/>
      <c r="L5" s="6"/>
      <c r="M5" s="6"/>
      <c r="N5" s="2"/>
      <c r="U5" s="56"/>
    </row>
    <row r="6" spans="2:21" ht="50.15" customHeight="1" x14ac:dyDescent="0.35">
      <c r="B6" s="56"/>
      <c r="C6" s="1"/>
      <c r="D6" s="726" t="s">
        <v>316</v>
      </c>
      <c r="E6" s="726"/>
      <c r="F6" s="23"/>
      <c r="G6" s="726" t="s">
        <v>341</v>
      </c>
      <c r="H6" s="726"/>
      <c r="I6" s="726"/>
      <c r="J6" s="726"/>
      <c r="K6" s="726"/>
      <c r="L6" s="726"/>
      <c r="M6" s="726"/>
      <c r="N6" s="726"/>
      <c r="O6" s="726"/>
      <c r="Q6" s="728" t="s">
        <v>104</v>
      </c>
      <c r="R6" s="729"/>
      <c r="S6" s="730"/>
      <c r="T6" s="127"/>
      <c r="U6" s="56"/>
    </row>
    <row r="7" spans="2:21" ht="60" customHeight="1" x14ac:dyDescent="0.35">
      <c r="B7" s="56"/>
      <c r="C7" s="1"/>
      <c r="D7" s="321" t="s">
        <v>276</v>
      </c>
      <c r="E7" s="318"/>
      <c r="F7" s="4"/>
      <c r="G7" s="325" t="s">
        <v>139</v>
      </c>
      <c r="H7" s="723" t="s">
        <v>295</v>
      </c>
      <c r="I7" s="725"/>
      <c r="J7" s="723" t="s">
        <v>169</v>
      </c>
      <c r="K7" s="724"/>
      <c r="L7" s="725"/>
      <c r="M7" s="723" t="s">
        <v>170</v>
      </c>
      <c r="N7" s="724"/>
      <c r="O7" s="725"/>
      <c r="Q7" s="252"/>
      <c r="R7" s="731" t="s">
        <v>107</v>
      </c>
      <c r="S7" s="732"/>
      <c r="T7" s="128"/>
      <c r="U7" s="56"/>
    </row>
    <row r="8" spans="2:21" ht="60" customHeight="1" x14ac:dyDescent="0.35">
      <c r="B8" s="56"/>
      <c r="C8" s="7"/>
      <c r="D8" s="321" t="s">
        <v>62</v>
      </c>
      <c r="E8" s="318"/>
      <c r="F8" s="24"/>
      <c r="G8" s="323"/>
      <c r="H8" s="663"/>
      <c r="I8" s="663"/>
      <c r="J8" s="664"/>
      <c r="K8" s="647"/>
      <c r="L8" s="648"/>
      <c r="M8" s="727"/>
      <c r="N8" s="663"/>
      <c r="O8" s="663"/>
      <c r="Q8" s="253"/>
      <c r="R8" s="731" t="s">
        <v>108</v>
      </c>
      <c r="S8" s="732"/>
      <c r="T8" s="128"/>
      <c r="U8" s="56"/>
    </row>
    <row r="9" spans="2:21" ht="60" customHeight="1" x14ac:dyDescent="0.35">
      <c r="B9" s="56"/>
      <c r="C9" s="1"/>
      <c r="D9" s="322" t="s">
        <v>284</v>
      </c>
      <c r="E9" s="323"/>
      <c r="F9" s="4"/>
      <c r="G9" s="324"/>
      <c r="H9" s="663"/>
      <c r="I9" s="663"/>
      <c r="J9" s="664"/>
      <c r="K9" s="647"/>
      <c r="L9" s="648"/>
      <c r="M9" s="663"/>
      <c r="N9" s="663"/>
      <c r="O9" s="663"/>
      <c r="Q9" s="263"/>
      <c r="R9" s="731" t="s">
        <v>138</v>
      </c>
      <c r="S9" s="732"/>
      <c r="U9" s="56"/>
    </row>
    <row r="10" spans="2:21" ht="60" customHeight="1" x14ac:dyDescent="0.35">
      <c r="B10" s="56"/>
      <c r="C10" s="1"/>
      <c r="D10" s="710" t="s">
        <v>283</v>
      </c>
      <c r="E10" s="663"/>
      <c r="F10" s="4"/>
      <c r="G10" s="324"/>
      <c r="H10" s="663"/>
      <c r="I10" s="663"/>
      <c r="J10" s="664"/>
      <c r="K10" s="647"/>
      <c r="L10" s="648"/>
      <c r="M10" s="663"/>
      <c r="N10" s="663"/>
      <c r="O10" s="663"/>
      <c r="P10" s="36"/>
      <c r="Q10" s="268"/>
      <c r="R10" s="731" t="s">
        <v>105</v>
      </c>
      <c r="S10" s="732"/>
      <c r="U10" s="56"/>
    </row>
    <row r="11" spans="2:21" ht="60" customHeight="1" x14ac:dyDescent="0.35">
      <c r="B11" s="56"/>
      <c r="C11" s="1"/>
      <c r="D11" s="710"/>
      <c r="E11" s="663"/>
      <c r="F11" s="4"/>
      <c r="G11" s="324"/>
      <c r="H11" s="663"/>
      <c r="I11" s="663"/>
      <c r="J11" s="664"/>
      <c r="K11" s="647"/>
      <c r="L11" s="648"/>
      <c r="M11" s="663"/>
      <c r="N11" s="663"/>
      <c r="O11" s="663"/>
      <c r="Q11" s="254"/>
      <c r="R11" s="731" t="s">
        <v>106</v>
      </c>
      <c r="S11" s="732"/>
      <c r="U11" s="56"/>
    </row>
    <row r="12" spans="2:21" ht="60" customHeight="1" thickBot="1" x14ac:dyDescent="0.4">
      <c r="B12" s="56"/>
      <c r="C12" s="1"/>
      <c r="D12" s="710"/>
      <c r="E12" s="663"/>
      <c r="F12" s="1"/>
      <c r="G12" s="324"/>
      <c r="H12" s="663"/>
      <c r="I12" s="663"/>
      <c r="J12" s="664"/>
      <c r="K12" s="647"/>
      <c r="L12" s="648"/>
      <c r="M12" s="663"/>
      <c r="N12" s="663"/>
      <c r="O12" s="663"/>
      <c r="Q12" s="345" t="s">
        <v>289</v>
      </c>
      <c r="R12" s="708" t="s">
        <v>317</v>
      </c>
      <c r="S12" s="709"/>
      <c r="U12" s="56"/>
    </row>
    <row r="13" spans="2:21" ht="32.25" customHeight="1" x14ac:dyDescent="0.35">
      <c r="B13" s="56"/>
      <c r="C13" s="1"/>
      <c r="D13" s="34"/>
      <c r="E13" s="2"/>
      <c r="F13" s="1"/>
      <c r="G13" s="219"/>
      <c r="H13" s="217"/>
      <c r="I13" s="217"/>
      <c r="J13" s="217"/>
      <c r="K13" s="217"/>
      <c r="L13" s="217"/>
      <c r="M13" s="217"/>
      <c r="N13" s="217"/>
      <c r="O13" s="217"/>
      <c r="Q13" s="6"/>
      <c r="R13" s="218"/>
      <c r="S13" s="218"/>
      <c r="U13" s="56"/>
    </row>
    <row r="14" spans="2:21" ht="28" customHeight="1" x14ac:dyDescent="0.35">
      <c r="B14" s="56"/>
      <c r="C14" s="1"/>
      <c r="D14" s="705" t="s">
        <v>109</v>
      </c>
      <c r="E14" s="706"/>
      <c r="F14" s="706"/>
      <c r="G14" s="706"/>
      <c r="H14" s="706"/>
      <c r="I14" s="706"/>
      <c r="J14" s="706"/>
      <c r="K14" s="706"/>
      <c r="L14" s="706"/>
      <c r="M14" s="706"/>
      <c r="N14" s="706"/>
      <c r="O14" s="706"/>
      <c r="P14" s="706"/>
      <c r="Q14" s="706"/>
      <c r="R14" s="706"/>
      <c r="S14" s="707"/>
      <c r="U14" s="56"/>
    </row>
    <row r="15" spans="2:21" ht="28" customHeight="1" x14ac:dyDescent="0.35">
      <c r="B15" s="56"/>
      <c r="C15" s="1"/>
      <c r="D15" s="538" t="s">
        <v>111</v>
      </c>
      <c r="E15" s="539"/>
      <c r="F15" s="539"/>
      <c r="G15" s="539"/>
      <c r="H15" s="539"/>
      <c r="I15" s="539"/>
      <c r="J15" s="539"/>
      <c r="K15" s="539"/>
      <c r="L15" s="539"/>
      <c r="M15" s="539"/>
      <c r="N15" s="539"/>
      <c r="O15" s="539"/>
      <c r="P15" s="539"/>
      <c r="Q15" s="539"/>
      <c r="R15" s="539"/>
      <c r="S15" s="541"/>
      <c r="U15" s="56"/>
    </row>
    <row r="16" spans="2:21" ht="28" customHeight="1" x14ac:dyDescent="0.35">
      <c r="B16" s="56"/>
      <c r="C16" s="1"/>
      <c r="D16" s="560" t="s">
        <v>123</v>
      </c>
      <c r="E16" s="561"/>
      <c r="F16" s="703"/>
      <c r="G16" s="703"/>
      <c r="H16" s="703"/>
      <c r="I16" s="703"/>
      <c r="J16" s="703"/>
      <c r="K16" s="704"/>
      <c r="L16" s="46"/>
      <c r="M16" s="46"/>
      <c r="N16" s="46"/>
      <c r="O16" s="25"/>
      <c r="P16" s="25"/>
      <c r="Q16" s="25"/>
      <c r="R16" s="25"/>
      <c r="S16" s="47"/>
      <c r="U16" s="56"/>
    </row>
    <row r="17" spans="2:611" ht="28" customHeight="1" x14ac:dyDescent="0.35">
      <c r="B17" s="56"/>
      <c r="C17" s="1"/>
      <c r="D17" s="544"/>
      <c r="E17" s="545"/>
      <c r="F17" s="512"/>
      <c r="G17" s="512"/>
      <c r="H17" s="512"/>
      <c r="I17" s="512"/>
      <c r="J17" s="512"/>
      <c r="K17" s="513"/>
      <c r="L17" s="46"/>
      <c r="M17" s="46"/>
      <c r="N17" s="46"/>
      <c r="O17" s="25"/>
      <c r="P17" s="25"/>
      <c r="Q17" s="25"/>
      <c r="R17" s="25"/>
      <c r="S17" s="47"/>
      <c r="U17" s="56"/>
    </row>
    <row r="18" spans="2:611" ht="29.25" customHeight="1" x14ac:dyDescent="0.35">
      <c r="B18" s="56"/>
      <c r="C18" s="1"/>
      <c r="D18" s="699"/>
      <c r="E18" s="700"/>
      <c r="F18" s="514"/>
      <c r="G18" s="514"/>
      <c r="H18" s="514"/>
      <c r="I18" s="514"/>
      <c r="J18" s="514"/>
      <c r="K18" s="515"/>
      <c r="L18" s="48"/>
      <c r="M18" s="48"/>
      <c r="N18" s="48"/>
      <c r="O18" s="25"/>
      <c r="P18" s="49"/>
      <c r="Q18" s="25"/>
      <c r="R18" s="25"/>
      <c r="S18" s="47"/>
      <c r="U18" s="56"/>
      <c r="WG18"/>
      <c r="WH18"/>
      <c r="WI18"/>
      <c r="WJ18"/>
      <c r="WK18"/>
      <c r="WL18"/>
      <c r="WM18"/>
    </row>
    <row r="19" spans="2:611" ht="25.5" customHeight="1" x14ac:dyDescent="0.35">
      <c r="B19" s="56"/>
      <c r="C19" s="1"/>
      <c r="D19" s="538" t="s">
        <v>67</v>
      </c>
      <c r="E19" s="539"/>
      <c r="F19" s="539"/>
      <c r="G19" s="539"/>
      <c r="H19" s="539"/>
      <c r="I19" s="539"/>
      <c r="J19" s="539"/>
      <c r="K19" s="539"/>
      <c r="L19" s="540"/>
      <c r="M19" s="539"/>
      <c r="N19" s="539"/>
      <c r="O19" s="539"/>
      <c r="P19" s="539"/>
      <c r="Q19" s="539"/>
      <c r="R19" s="539"/>
      <c r="S19" s="541"/>
      <c r="U19" s="56"/>
      <c r="WG19"/>
      <c r="WH19"/>
      <c r="WI19"/>
      <c r="WJ19"/>
      <c r="WK19"/>
      <c r="WL19"/>
      <c r="WM19"/>
    </row>
    <row r="20" spans="2:611" ht="121" customHeight="1" x14ac:dyDescent="0.35">
      <c r="B20" s="56"/>
      <c r="C20" s="2"/>
      <c r="D20" s="560" t="s">
        <v>330</v>
      </c>
      <c r="E20" s="561"/>
      <c r="F20" s="561"/>
      <c r="G20" s="369"/>
      <c r="H20" s="70" t="s">
        <v>46</v>
      </c>
      <c r="I20" s="718"/>
      <c r="J20" s="718"/>
      <c r="K20" s="719"/>
      <c r="L20" s="361" t="s">
        <v>51</v>
      </c>
      <c r="M20" s="568"/>
      <c r="N20" s="568"/>
      <c r="O20" s="568"/>
      <c r="P20" s="568"/>
      <c r="Q20" s="568"/>
      <c r="R20" s="568"/>
      <c r="S20" s="569"/>
      <c r="U20" s="56"/>
      <c r="WG20"/>
      <c r="WH20"/>
      <c r="WI20"/>
      <c r="WJ20"/>
      <c r="WK20"/>
      <c r="WL20"/>
      <c r="WM20"/>
    </row>
    <row r="21" spans="2:611" ht="27" customHeight="1" x14ac:dyDescent="0.35">
      <c r="B21" s="363"/>
      <c r="C21" s="2"/>
      <c r="D21" s="716" t="s">
        <v>329</v>
      </c>
      <c r="E21" s="717"/>
      <c r="F21" s="717"/>
      <c r="G21" s="364"/>
      <c r="H21" s="70"/>
      <c r="I21" s="720"/>
      <c r="J21" s="720"/>
      <c r="K21" s="721"/>
      <c r="L21" s="365"/>
      <c r="M21" s="366"/>
      <c r="N21" s="366"/>
      <c r="O21" s="366"/>
      <c r="P21" s="366"/>
      <c r="Q21" s="366"/>
      <c r="R21" s="366"/>
      <c r="S21" s="367"/>
      <c r="U21" s="363"/>
      <c r="WG21"/>
      <c r="WH21"/>
      <c r="WI21"/>
      <c r="WJ21"/>
      <c r="WK21"/>
      <c r="WL21"/>
      <c r="WM21"/>
    </row>
    <row r="22" spans="2:611" ht="80.25" customHeight="1" x14ac:dyDescent="0.35">
      <c r="B22" s="363"/>
      <c r="C22" s="2"/>
      <c r="D22" s="549" t="s">
        <v>328</v>
      </c>
      <c r="E22" s="715"/>
      <c r="F22" s="715"/>
      <c r="G22" s="364"/>
      <c r="H22" s="70"/>
      <c r="I22" s="720"/>
      <c r="J22" s="720"/>
      <c r="K22" s="721"/>
      <c r="L22" s="365"/>
      <c r="M22" s="366"/>
      <c r="N22" s="366"/>
      <c r="O22" s="366"/>
      <c r="P22" s="366"/>
      <c r="Q22" s="366"/>
      <c r="R22" s="366"/>
      <c r="S22" s="367"/>
      <c r="U22" s="363"/>
      <c r="WG22"/>
      <c r="WH22"/>
      <c r="WI22"/>
      <c r="WJ22"/>
      <c r="WK22"/>
      <c r="WL22"/>
      <c r="WM22"/>
    </row>
    <row r="23" spans="2:611" ht="71" customHeight="1" x14ac:dyDescent="0.35">
      <c r="B23" s="56"/>
      <c r="C23" s="2"/>
      <c r="D23" s="544" t="s">
        <v>323</v>
      </c>
      <c r="E23" s="545"/>
      <c r="F23" s="260"/>
      <c r="G23" s="711"/>
      <c r="H23" s="711"/>
      <c r="I23" s="711"/>
      <c r="J23" s="711"/>
      <c r="K23" s="712"/>
      <c r="L23" s="497"/>
      <c r="M23" s="498"/>
      <c r="N23" s="498"/>
      <c r="O23" s="498"/>
      <c r="P23" s="498"/>
      <c r="Q23" s="498"/>
      <c r="R23" s="498"/>
      <c r="S23" s="499"/>
      <c r="U23" s="56"/>
      <c r="WG23"/>
      <c r="WH23"/>
      <c r="WI23"/>
      <c r="WJ23"/>
      <c r="WK23"/>
      <c r="WL23"/>
      <c r="WM23"/>
    </row>
    <row r="24" spans="2:611" ht="39.75" customHeight="1" x14ac:dyDescent="0.35">
      <c r="B24" s="56"/>
      <c r="C24" s="2"/>
      <c r="D24" s="544" t="s">
        <v>388</v>
      </c>
      <c r="E24" s="545"/>
      <c r="F24" s="545"/>
      <c r="G24" s="120" t="s">
        <v>75</v>
      </c>
      <c r="H24" s="713" t="str">
        <f>IF(G24="Oui","Préciser le nombre d'unités :","")</f>
        <v/>
      </c>
      <c r="I24" s="714"/>
      <c r="J24" s="184" t="s">
        <v>75</v>
      </c>
      <c r="K24" s="269"/>
      <c r="L24" s="112" t="str">
        <f>IF(G24="Oui","Vigilance",IF(G24="Non","Favorable",""))</f>
        <v/>
      </c>
      <c r="M24" s="547" t="str">
        <f>IF(G24="Oui","Il faut préciser la superficie des différentes unités appartenant au site et la distance qui les sépare ET analyser l'intégration paysagère de ces unités.","")</f>
        <v/>
      </c>
      <c r="N24" s="547"/>
      <c r="O24" s="547"/>
      <c r="P24" s="547"/>
      <c r="Q24" s="547"/>
      <c r="R24" s="547"/>
      <c r="S24" s="548"/>
      <c r="U24" s="56"/>
      <c r="WG24"/>
      <c r="WH24"/>
      <c r="WI24"/>
      <c r="WJ24"/>
      <c r="WK24"/>
      <c r="WL24"/>
      <c r="WM24"/>
    </row>
    <row r="25" spans="2:611" ht="32.25" customHeight="1" x14ac:dyDescent="0.35">
      <c r="B25" s="56"/>
      <c r="C25" s="2"/>
      <c r="D25" s="699"/>
      <c r="E25" s="700"/>
      <c r="F25" s="700"/>
      <c r="G25" s="701"/>
      <c r="H25" s="701"/>
      <c r="I25" s="701"/>
      <c r="J25" s="701"/>
      <c r="K25" s="702"/>
      <c r="L25" s="500"/>
      <c r="M25" s="501"/>
      <c r="N25" s="501"/>
      <c r="O25" s="501"/>
      <c r="P25" s="501"/>
      <c r="Q25" s="501"/>
      <c r="R25" s="501"/>
      <c r="S25" s="502"/>
      <c r="U25" s="56"/>
      <c r="WG25"/>
      <c r="WH25"/>
      <c r="WI25"/>
      <c r="WJ25"/>
      <c r="WK25"/>
      <c r="WL25"/>
      <c r="WM25"/>
    </row>
    <row r="26" spans="2:611" ht="28" customHeight="1" x14ac:dyDescent="0.35">
      <c r="B26" s="56"/>
      <c r="C26" s="2"/>
      <c r="D26" s="87"/>
      <c r="E26" s="88"/>
      <c r="F26" s="88"/>
      <c r="G26" s="89"/>
      <c r="H26" s="90"/>
      <c r="I26" s="90"/>
      <c r="J26" s="90"/>
      <c r="K26" s="90"/>
      <c r="L26" s="91"/>
      <c r="M26" s="92"/>
      <c r="N26" s="92"/>
      <c r="O26" s="92"/>
      <c r="P26" s="92"/>
      <c r="Q26" s="92"/>
      <c r="R26" s="92"/>
      <c r="S26" s="92"/>
      <c r="U26" s="56"/>
      <c r="WG26"/>
      <c r="WH26"/>
      <c r="WI26"/>
      <c r="WJ26"/>
      <c r="WK26"/>
      <c r="WL26"/>
      <c r="WM26"/>
    </row>
    <row r="27" spans="2:611" ht="30.75" customHeight="1" x14ac:dyDescent="0.35">
      <c r="B27" s="56"/>
      <c r="C27" s="1"/>
      <c r="D27" s="554" t="s">
        <v>319</v>
      </c>
      <c r="E27" s="555"/>
      <c r="F27" s="555"/>
      <c r="G27" s="555"/>
      <c r="H27" s="555"/>
      <c r="I27" s="555"/>
      <c r="J27" s="555"/>
      <c r="K27" s="555"/>
      <c r="L27" s="555"/>
      <c r="M27" s="555"/>
      <c r="N27" s="555"/>
      <c r="O27" s="555"/>
      <c r="P27" s="555"/>
      <c r="Q27" s="555"/>
      <c r="R27" s="555"/>
      <c r="S27" s="556"/>
      <c r="U27" s="56"/>
    </row>
    <row r="28" spans="2:611" ht="33" customHeight="1" x14ac:dyDescent="0.35">
      <c r="B28" s="56"/>
      <c r="C28" s="2"/>
      <c r="D28" s="538" t="s">
        <v>69</v>
      </c>
      <c r="E28" s="539"/>
      <c r="F28" s="539"/>
      <c r="G28" s="539"/>
      <c r="H28" s="540"/>
      <c r="I28" s="539"/>
      <c r="J28" s="539"/>
      <c r="K28" s="539"/>
      <c r="L28" s="539"/>
      <c r="M28" s="539"/>
      <c r="N28" s="539"/>
      <c r="O28" s="539"/>
      <c r="P28" s="539"/>
      <c r="Q28" s="539"/>
      <c r="R28" s="539"/>
      <c r="S28" s="541"/>
      <c r="U28" s="56"/>
    </row>
    <row r="29" spans="2:611" ht="40" customHeight="1" x14ac:dyDescent="0.45">
      <c r="B29" s="56"/>
      <c r="C29" s="2"/>
      <c r="D29" s="261" t="s">
        <v>171</v>
      </c>
      <c r="E29" s="262"/>
      <c r="F29" s="54" t="s">
        <v>244</v>
      </c>
      <c r="G29" s="302" t="s">
        <v>70</v>
      </c>
      <c r="H29" s="326"/>
      <c r="I29" s="83"/>
      <c r="J29" s="83"/>
      <c r="K29" s="157"/>
      <c r="L29" s="564"/>
      <c r="M29" s="565"/>
      <c r="N29" s="565"/>
      <c r="O29" s="565"/>
      <c r="P29" s="565"/>
      <c r="Q29" s="565"/>
      <c r="R29" s="565"/>
      <c r="S29" s="566"/>
      <c r="U29" s="56"/>
    </row>
    <row r="30" spans="2:611" ht="40" customHeight="1" x14ac:dyDescent="0.35">
      <c r="B30" s="56"/>
      <c r="C30" s="2"/>
      <c r="D30" s="549" t="s">
        <v>243</v>
      </c>
      <c r="E30" s="550"/>
      <c r="F30" s="50"/>
      <c r="G30" s="309" t="s">
        <v>124</v>
      </c>
      <c r="H30" s="327"/>
      <c r="I30" s="84"/>
      <c r="J30" s="84"/>
      <c r="K30" s="158"/>
      <c r="L30" s="497"/>
      <c r="M30" s="498"/>
      <c r="N30" s="498"/>
      <c r="O30" s="498"/>
      <c r="P30" s="498"/>
      <c r="Q30" s="498"/>
      <c r="R30" s="498"/>
      <c r="S30" s="499"/>
      <c r="U30" s="56"/>
    </row>
    <row r="31" spans="2:611" ht="40" customHeight="1" x14ac:dyDescent="0.35">
      <c r="B31" s="56"/>
      <c r="C31" s="2"/>
      <c r="D31" s="549"/>
      <c r="E31" s="550"/>
      <c r="F31" s="50"/>
      <c r="G31" s="302" t="s">
        <v>77</v>
      </c>
      <c r="H31" s="326"/>
      <c r="I31" s="84"/>
      <c r="J31" s="84"/>
      <c r="K31" s="158"/>
      <c r="L31" s="497"/>
      <c r="M31" s="498"/>
      <c r="N31" s="498"/>
      <c r="O31" s="498"/>
      <c r="P31" s="498"/>
      <c r="Q31" s="498"/>
      <c r="R31" s="498"/>
      <c r="S31" s="499"/>
      <c r="U31" s="56"/>
    </row>
    <row r="32" spans="2:611" ht="40" customHeight="1" x14ac:dyDescent="0.35">
      <c r="B32" s="56"/>
      <c r="C32" s="2"/>
      <c r="D32" s="154"/>
      <c r="E32" s="31"/>
      <c r="F32" s="50"/>
      <c r="G32" s="302" t="s">
        <v>78</v>
      </c>
      <c r="H32" s="328"/>
      <c r="I32" s="84"/>
      <c r="J32" s="84"/>
      <c r="K32" s="158"/>
      <c r="L32" s="497"/>
      <c r="M32" s="498"/>
      <c r="N32" s="498"/>
      <c r="O32" s="498"/>
      <c r="P32" s="498"/>
      <c r="Q32" s="498"/>
      <c r="R32" s="498"/>
      <c r="S32" s="499"/>
      <c r="U32" s="56"/>
    </row>
    <row r="33" spans="2:21" ht="40" customHeight="1" x14ac:dyDescent="0.35">
      <c r="B33" s="56"/>
      <c r="C33" s="2"/>
      <c r="D33" s="551" t="s">
        <v>296</v>
      </c>
      <c r="E33" s="552"/>
      <c r="F33" s="55"/>
      <c r="G33" s="302" t="s">
        <v>79</v>
      </c>
      <c r="H33" s="267">
        <f>SUM(H29:H32)</f>
        <v>0</v>
      </c>
      <c r="I33" s="84"/>
      <c r="J33" s="84"/>
      <c r="K33" s="158"/>
      <c r="L33" s="497"/>
      <c r="M33" s="498"/>
      <c r="N33" s="498"/>
      <c r="O33" s="498"/>
      <c r="P33" s="498"/>
      <c r="Q33" s="498"/>
      <c r="R33" s="498"/>
      <c r="S33" s="499"/>
      <c r="U33" s="56"/>
    </row>
    <row r="34" spans="2:21" ht="28.5" customHeight="1" x14ac:dyDescent="0.35">
      <c r="B34" s="56"/>
      <c r="C34" s="2"/>
      <c r="D34" s="551"/>
      <c r="E34" s="552"/>
      <c r="F34" s="467"/>
      <c r="G34" s="467"/>
      <c r="H34" s="467"/>
      <c r="I34" s="467"/>
      <c r="J34" s="467"/>
      <c r="K34" s="468"/>
      <c r="L34" s="497"/>
      <c r="M34" s="498"/>
      <c r="N34" s="498"/>
      <c r="O34" s="498"/>
      <c r="P34" s="498"/>
      <c r="Q34" s="498"/>
      <c r="R34" s="498"/>
      <c r="S34" s="499"/>
      <c r="U34" s="56"/>
    </row>
    <row r="35" spans="2:21" ht="27.75" customHeight="1" x14ac:dyDescent="0.35">
      <c r="B35" s="56"/>
      <c r="C35" s="2"/>
      <c r="D35" s="551"/>
      <c r="E35" s="552"/>
      <c r="F35" s="467"/>
      <c r="G35" s="467"/>
      <c r="H35" s="467"/>
      <c r="I35" s="467"/>
      <c r="J35" s="467"/>
      <c r="K35" s="468"/>
      <c r="L35" s="497"/>
      <c r="M35" s="498"/>
      <c r="N35" s="498"/>
      <c r="O35" s="498"/>
      <c r="P35" s="498"/>
      <c r="Q35" s="498"/>
      <c r="R35" s="498"/>
      <c r="S35" s="499"/>
      <c r="U35" s="56"/>
    </row>
    <row r="36" spans="2:21" ht="37.5" customHeight="1" x14ac:dyDescent="0.35">
      <c r="B36" s="56"/>
      <c r="C36" s="2"/>
      <c r="D36" s="551"/>
      <c r="E36" s="552"/>
      <c r="F36" s="467"/>
      <c r="G36" s="467"/>
      <c r="H36" s="467"/>
      <c r="I36" s="467"/>
      <c r="J36" s="467"/>
      <c r="K36" s="468"/>
      <c r="L36" s="497"/>
      <c r="M36" s="498"/>
      <c r="N36" s="498"/>
      <c r="O36" s="498"/>
      <c r="P36" s="498"/>
      <c r="Q36" s="498"/>
      <c r="R36" s="498"/>
      <c r="S36" s="499"/>
      <c r="U36" s="56"/>
    </row>
    <row r="37" spans="2:21" ht="51" customHeight="1" x14ac:dyDescent="0.35">
      <c r="B37" s="56"/>
      <c r="C37" s="2"/>
      <c r="D37" s="551"/>
      <c r="E37" s="552"/>
      <c r="F37" s="305"/>
      <c r="G37" s="305" t="s">
        <v>132</v>
      </c>
      <c r="H37" s="305" t="s">
        <v>275</v>
      </c>
      <c r="I37" s="305" t="s">
        <v>136</v>
      </c>
      <c r="J37" s="305" t="s">
        <v>77</v>
      </c>
      <c r="K37" s="332" t="s">
        <v>281</v>
      </c>
      <c r="L37" s="740" t="s">
        <v>97</v>
      </c>
      <c r="M37" s="741"/>
      <c r="N37" s="546" t="str">
        <f>IF(COUNTIF(N39:N46,"Vigilance")&gt;0,"Il est nécessaire d'utiliser une typologie standard ou de décrire plus précisemment les fonctions écologiques ciblées (cf indicateurs).","")</f>
        <v/>
      </c>
      <c r="O37" s="547"/>
      <c r="P37" s="547"/>
      <c r="Q37" s="547"/>
      <c r="R37" s="547"/>
      <c r="S37" s="548"/>
      <c r="U37" s="56"/>
    </row>
    <row r="38" spans="2:21" ht="60" customHeight="1" x14ac:dyDescent="0.35">
      <c r="B38" s="56"/>
      <c r="C38" s="2"/>
      <c r="D38" s="483" t="s">
        <v>339</v>
      </c>
      <c r="E38" s="484"/>
      <c r="F38" s="146" t="s">
        <v>135</v>
      </c>
      <c r="G38" s="147" t="s">
        <v>142</v>
      </c>
      <c r="H38" s="147" t="s">
        <v>318</v>
      </c>
      <c r="I38" s="147" t="s">
        <v>133</v>
      </c>
      <c r="J38" s="147" t="s">
        <v>160</v>
      </c>
      <c r="K38" s="335">
        <v>15</v>
      </c>
      <c r="L38" s="570" t="s">
        <v>315</v>
      </c>
      <c r="M38" s="571"/>
      <c r="N38" s="113" t="str">
        <f>IF(COUNTIF(N39:N46,"Danger")&gt;0,"La description des cibles manque de précisions.","")</f>
        <v/>
      </c>
      <c r="O38" s="114"/>
      <c r="P38" s="114"/>
      <c r="Q38" s="114"/>
      <c r="R38" s="114"/>
      <c r="S38" s="145"/>
      <c r="U38" s="56"/>
    </row>
    <row r="39" spans="2:21" ht="60" customHeight="1" x14ac:dyDescent="0.35">
      <c r="B39" s="56"/>
      <c r="C39" s="2"/>
      <c r="D39" s="483"/>
      <c r="E39" s="484"/>
      <c r="F39" s="143" t="s">
        <v>63</v>
      </c>
      <c r="G39" s="303"/>
      <c r="H39" s="303"/>
      <c r="I39" s="303"/>
      <c r="J39" s="303"/>
      <c r="K39" s="334"/>
      <c r="L39" s="542" t="s">
        <v>51</v>
      </c>
      <c r="M39" s="542"/>
      <c r="N39" s="346" t="str">
        <f t="shared" ref="N39:N46" si="0">IF(L39="Avis","",IF(L39="Identification précise et standardisée","Favorable",IF(L39="Identification précise mais non standardisée","Vigilance","Danger")))</f>
        <v/>
      </c>
      <c r="O39" s="498"/>
      <c r="P39" s="498"/>
      <c r="Q39" s="498"/>
      <c r="R39" s="498"/>
      <c r="S39" s="499"/>
      <c r="U39" s="56"/>
    </row>
    <row r="40" spans="2:21" ht="60" customHeight="1" x14ac:dyDescent="0.35">
      <c r="B40" s="56"/>
      <c r="C40" s="2"/>
      <c r="D40" s="483"/>
      <c r="E40" s="484"/>
      <c r="F40" s="143" t="s">
        <v>64</v>
      </c>
      <c r="G40" s="303"/>
      <c r="H40" s="303"/>
      <c r="I40" s="303"/>
      <c r="J40" s="303"/>
      <c r="K40" s="334"/>
      <c r="L40" s="542" t="s">
        <v>51</v>
      </c>
      <c r="M40" s="542"/>
      <c r="N40" s="346" t="str">
        <f t="shared" si="0"/>
        <v/>
      </c>
      <c r="O40" s="498"/>
      <c r="P40" s="498"/>
      <c r="Q40" s="498"/>
      <c r="R40" s="498"/>
      <c r="S40" s="499"/>
      <c r="U40" s="56"/>
    </row>
    <row r="41" spans="2:21" ht="60" customHeight="1" x14ac:dyDescent="0.35">
      <c r="B41" s="56"/>
      <c r="C41" s="2"/>
      <c r="D41" s="483"/>
      <c r="E41" s="484"/>
      <c r="F41" s="143" t="s">
        <v>65</v>
      </c>
      <c r="G41" s="303"/>
      <c r="H41" s="303"/>
      <c r="I41" s="303"/>
      <c r="J41" s="303"/>
      <c r="K41" s="334"/>
      <c r="L41" s="542" t="s">
        <v>51</v>
      </c>
      <c r="M41" s="542"/>
      <c r="N41" s="346" t="str">
        <f t="shared" si="0"/>
        <v/>
      </c>
      <c r="O41" s="498"/>
      <c r="P41" s="498"/>
      <c r="Q41" s="498"/>
      <c r="R41" s="498"/>
      <c r="S41" s="499"/>
      <c r="U41" s="56"/>
    </row>
    <row r="42" spans="2:21" ht="60" customHeight="1" x14ac:dyDescent="0.35">
      <c r="B42" s="56"/>
      <c r="C42" s="2"/>
      <c r="D42" s="483"/>
      <c r="E42" s="484"/>
      <c r="F42" s="143" t="s">
        <v>71</v>
      </c>
      <c r="G42" s="303"/>
      <c r="H42" s="303"/>
      <c r="I42" s="303"/>
      <c r="J42" s="303"/>
      <c r="K42" s="334"/>
      <c r="L42" s="542" t="s">
        <v>51</v>
      </c>
      <c r="M42" s="542"/>
      <c r="N42" s="346" t="str">
        <f t="shared" si="0"/>
        <v/>
      </c>
      <c r="O42" s="498"/>
      <c r="P42" s="498"/>
      <c r="Q42" s="498"/>
      <c r="R42" s="498"/>
      <c r="S42" s="499"/>
      <c r="U42" s="56"/>
    </row>
    <row r="43" spans="2:21" ht="60" customHeight="1" x14ac:dyDescent="0.35">
      <c r="B43" s="56"/>
      <c r="C43" s="2"/>
      <c r="D43" s="483"/>
      <c r="E43" s="484"/>
      <c r="F43" s="143" t="s">
        <v>282</v>
      </c>
      <c r="G43" s="303"/>
      <c r="H43" s="303"/>
      <c r="I43" s="303"/>
      <c r="J43" s="303"/>
      <c r="K43" s="334"/>
      <c r="L43" s="542" t="s">
        <v>51</v>
      </c>
      <c r="M43" s="542"/>
      <c r="N43" s="346" t="str">
        <f t="shared" si="0"/>
        <v/>
      </c>
      <c r="O43" s="498"/>
      <c r="P43" s="498"/>
      <c r="Q43" s="498"/>
      <c r="R43" s="498"/>
      <c r="S43" s="499"/>
      <c r="U43" s="56"/>
    </row>
    <row r="44" spans="2:21" ht="60" customHeight="1" x14ac:dyDescent="0.35">
      <c r="B44" s="56"/>
      <c r="C44" s="2"/>
      <c r="D44" s="483"/>
      <c r="E44" s="484"/>
      <c r="F44" s="143" t="s">
        <v>72</v>
      </c>
      <c r="G44" s="303"/>
      <c r="H44" s="303"/>
      <c r="I44" s="303"/>
      <c r="J44" s="303"/>
      <c r="K44" s="334"/>
      <c r="L44" s="542" t="s">
        <v>51</v>
      </c>
      <c r="M44" s="542"/>
      <c r="N44" s="346" t="str">
        <f t="shared" si="0"/>
        <v/>
      </c>
      <c r="O44" s="498"/>
      <c r="P44" s="498"/>
      <c r="Q44" s="498"/>
      <c r="R44" s="498"/>
      <c r="S44" s="499"/>
      <c r="U44" s="56"/>
    </row>
    <row r="45" spans="2:21" ht="60" customHeight="1" x14ac:dyDescent="0.35">
      <c r="B45" s="56"/>
      <c r="C45" s="2"/>
      <c r="D45" s="483"/>
      <c r="E45" s="484"/>
      <c r="F45" s="143" t="s">
        <v>73</v>
      </c>
      <c r="G45" s="303"/>
      <c r="H45" s="303"/>
      <c r="I45" s="303"/>
      <c r="J45" s="303"/>
      <c r="K45" s="336"/>
      <c r="L45" s="542" t="s">
        <v>51</v>
      </c>
      <c r="M45" s="542"/>
      <c r="N45" s="346" t="str">
        <f t="shared" si="0"/>
        <v/>
      </c>
      <c r="O45" s="498"/>
      <c r="P45" s="498"/>
      <c r="Q45" s="498"/>
      <c r="R45" s="498"/>
      <c r="S45" s="499"/>
      <c r="U45" s="56"/>
    </row>
    <row r="46" spans="2:21" ht="60" customHeight="1" x14ac:dyDescent="0.35">
      <c r="B46" s="56"/>
      <c r="C46" s="2"/>
      <c r="D46" s="51"/>
      <c r="E46" s="53"/>
      <c r="F46" s="143" t="s">
        <v>74</v>
      </c>
      <c r="G46" s="303"/>
      <c r="H46" s="303"/>
      <c r="I46" s="303"/>
      <c r="J46" s="303"/>
      <c r="K46" s="336"/>
      <c r="L46" s="542" t="s">
        <v>51</v>
      </c>
      <c r="M46" s="542"/>
      <c r="N46" s="346" t="str">
        <f t="shared" si="0"/>
        <v/>
      </c>
      <c r="O46" s="498"/>
      <c r="P46" s="498"/>
      <c r="Q46" s="498"/>
      <c r="R46" s="498"/>
      <c r="S46" s="499"/>
      <c r="U46" s="56"/>
    </row>
    <row r="47" spans="2:21" ht="21.75" customHeight="1" x14ac:dyDescent="0.35">
      <c r="B47" s="56"/>
      <c r="C47" s="2"/>
      <c r="D47" s="51"/>
      <c r="E47" s="25"/>
      <c r="F47" s="467"/>
      <c r="G47" s="467"/>
      <c r="H47" s="467"/>
      <c r="I47" s="467"/>
      <c r="J47" s="467"/>
      <c r="K47" s="468"/>
      <c r="L47" s="156"/>
      <c r="M47" s="6"/>
      <c r="N47" s="6"/>
      <c r="O47" s="6"/>
      <c r="P47" s="6"/>
      <c r="Q47" s="6"/>
      <c r="R47" s="6"/>
      <c r="S47" s="104"/>
      <c r="U47" s="56"/>
    </row>
    <row r="48" spans="2:21" ht="21.75" customHeight="1" x14ac:dyDescent="0.35">
      <c r="B48" s="56"/>
      <c r="C48" s="2"/>
      <c r="D48" s="43"/>
      <c r="E48" s="25"/>
      <c r="F48" s="467"/>
      <c r="G48" s="467"/>
      <c r="H48" s="467"/>
      <c r="I48" s="467"/>
      <c r="J48" s="467"/>
      <c r="K48" s="468"/>
      <c r="L48" s="168"/>
      <c r="M48" s="360"/>
      <c r="N48" s="100" t="str">
        <f>IF(L48="Oui","Toutes les cibles doivent être clairement identifiées.","")</f>
        <v/>
      </c>
      <c r="O48" s="6"/>
      <c r="P48" s="6"/>
      <c r="Q48" s="6"/>
      <c r="R48" s="6"/>
      <c r="S48" s="104"/>
      <c r="U48" s="56"/>
    </row>
    <row r="49" spans="2:21" ht="22" customHeight="1" x14ac:dyDescent="0.35">
      <c r="B49" s="56"/>
      <c r="C49" s="2"/>
      <c r="D49" s="52"/>
      <c r="E49" s="41"/>
      <c r="F49" s="467"/>
      <c r="G49" s="467"/>
      <c r="H49" s="467"/>
      <c r="I49" s="467"/>
      <c r="J49" s="467"/>
      <c r="K49" s="468"/>
      <c r="L49" s="37"/>
      <c r="M49" s="37"/>
      <c r="N49" s="37"/>
      <c r="O49" s="37"/>
      <c r="P49" s="37"/>
      <c r="Q49" s="37"/>
      <c r="R49" s="37"/>
      <c r="S49" s="105"/>
      <c r="U49" s="56"/>
    </row>
    <row r="50" spans="2:21" ht="72.5" customHeight="1" x14ac:dyDescent="0.35">
      <c r="B50" s="56"/>
      <c r="C50" s="2"/>
      <c r="D50" s="560" t="s">
        <v>324</v>
      </c>
      <c r="E50" s="563"/>
      <c r="F50" s="376" t="s">
        <v>131</v>
      </c>
      <c r="G50" s="376" t="s">
        <v>348</v>
      </c>
      <c r="H50" s="506" t="s">
        <v>349</v>
      </c>
      <c r="I50" s="573"/>
      <c r="J50" s="493"/>
      <c r="K50" s="380" t="s">
        <v>47</v>
      </c>
      <c r="L50" s="742" t="s">
        <v>97</v>
      </c>
      <c r="M50" s="743"/>
      <c r="N50" s="567"/>
      <c r="O50" s="568"/>
      <c r="P50" s="568"/>
      <c r="Q50" s="568"/>
      <c r="R50" s="568"/>
      <c r="S50" s="569"/>
      <c r="U50" s="56"/>
    </row>
    <row r="51" spans="2:21" ht="160" customHeight="1" x14ac:dyDescent="0.35">
      <c r="B51" s="56"/>
      <c r="C51" s="2"/>
      <c r="D51" s="483" t="s">
        <v>389</v>
      </c>
      <c r="E51" s="484"/>
      <c r="F51" s="377" t="str">
        <f>IF(G39="","",G39)</f>
        <v/>
      </c>
      <c r="G51" s="375" t="s">
        <v>75</v>
      </c>
      <c r="H51" s="160" t="s">
        <v>75</v>
      </c>
      <c r="I51" s="375" t="s">
        <v>75</v>
      </c>
      <c r="J51" s="379" t="s">
        <v>75</v>
      </c>
      <c r="K51" s="378"/>
      <c r="L51" s="557" t="s">
        <v>51</v>
      </c>
      <c r="M51" s="542"/>
      <c r="N51" s="495" t="str">
        <f>IF(L51="Vigilance","Nécessité de connaissances supplémentaires. 
Evaluer l'opportunité d'une expérimentation pour appuyer la réussite du projet. 
S'assurer que le temps de l'expérimentation soit compatible avec le projet de compensation.",IF(L51="Danger","L'état des connaissances sur les cibles du projet est insuffisant. L'acquisition de ces connaissances n'est pas prévu ou le temps d'acquisition est trop long, ou les connaissances disponibles ne sont pas présentées par l'opérateur. ",""))</f>
        <v/>
      </c>
      <c r="O51" s="495"/>
      <c r="P51" s="495"/>
      <c r="Q51" s="498"/>
      <c r="R51" s="498"/>
      <c r="S51" s="499"/>
      <c r="U51" s="56"/>
    </row>
    <row r="52" spans="2:21" ht="160" customHeight="1" x14ac:dyDescent="0.35">
      <c r="B52" s="56"/>
      <c r="C52" s="2"/>
      <c r="D52" s="483"/>
      <c r="E52" s="484"/>
      <c r="F52" s="377" t="str">
        <f>IF(G40="","",G40)</f>
        <v/>
      </c>
      <c r="G52" s="375" t="s">
        <v>75</v>
      </c>
      <c r="H52" s="375" t="s">
        <v>75</v>
      </c>
      <c r="I52" s="375" t="s">
        <v>75</v>
      </c>
      <c r="J52" s="375" t="s">
        <v>75</v>
      </c>
      <c r="K52" s="378"/>
      <c r="L52" s="557" t="s">
        <v>51</v>
      </c>
      <c r="M52" s="542"/>
      <c r="N52" s="495" t="str">
        <f t="shared" ref="N52:N58" si="1">IF(L52="Vigilance","Nécessité de connaissances supplémentaires. 
Evaluer l'opportunité d'une expérimentation pour appuyer la réussite du projet. 
S'assurer que le temps de l'expérimentation soit compatible avec le projet de compensation.",IF(L52="Danger","L'état des connaissances sur les cibles du projet est insuffisant. L'acquisition de ces connaissances n'est pas prévu ou le temps d'acquisition est trop long OU les connaissancee disponibles ne sont pas présentées par l'opérateur. ",""))</f>
        <v/>
      </c>
      <c r="O52" s="495"/>
      <c r="P52" s="495"/>
      <c r="Q52" s="498"/>
      <c r="R52" s="498"/>
      <c r="S52" s="499"/>
      <c r="U52" s="56"/>
    </row>
    <row r="53" spans="2:21" ht="160" customHeight="1" x14ac:dyDescent="0.35">
      <c r="B53" s="56"/>
      <c r="C53" s="2"/>
      <c r="D53" s="483"/>
      <c r="E53" s="484"/>
      <c r="F53" s="377" t="str">
        <f t="shared" ref="F53:F58" si="2">IF(G41="","",G41)</f>
        <v/>
      </c>
      <c r="G53" s="142" t="s">
        <v>75</v>
      </c>
      <c r="H53" s="375" t="s">
        <v>75</v>
      </c>
      <c r="I53" s="375" t="s">
        <v>75</v>
      </c>
      <c r="J53" s="375" t="s">
        <v>75</v>
      </c>
      <c r="K53" s="378"/>
      <c r="L53" s="557" t="s">
        <v>51</v>
      </c>
      <c r="M53" s="542"/>
      <c r="N53" s="495" t="str">
        <f t="shared" si="1"/>
        <v/>
      </c>
      <c r="O53" s="495"/>
      <c r="P53" s="495"/>
      <c r="Q53" s="498"/>
      <c r="R53" s="498"/>
      <c r="S53" s="499"/>
      <c r="U53" s="56"/>
    </row>
    <row r="54" spans="2:21" ht="160" customHeight="1" x14ac:dyDescent="0.35">
      <c r="B54" s="56"/>
      <c r="C54" s="2"/>
      <c r="D54" s="483"/>
      <c r="E54" s="484"/>
      <c r="F54" s="377" t="str">
        <f t="shared" si="2"/>
        <v/>
      </c>
      <c r="G54" s="375" t="s">
        <v>75</v>
      </c>
      <c r="H54" s="375" t="s">
        <v>75</v>
      </c>
      <c r="I54" s="375" t="s">
        <v>75</v>
      </c>
      <c r="J54" s="375" t="s">
        <v>75</v>
      </c>
      <c r="K54" s="378"/>
      <c r="L54" s="557" t="s">
        <v>51</v>
      </c>
      <c r="M54" s="542"/>
      <c r="N54" s="495" t="str">
        <f t="shared" si="1"/>
        <v/>
      </c>
      <c r="O54" s="495"/>
      <c r="P54" s="495"/>
      <c r="Q54" s="498"/>
      <c r="R54" s="498"/>
      <c r="S54" s="499"/>
      <c r="U54" s="56"/>
    </row>
    <row r="55" spans="2:21" ht="160" customHeight="1" x14ac:dyDescent="0.35">
      <c r="B55" s="56"/>
      <c r="C55" s="2"/>
      <c r="D55" s="483"/>
      <c r="E55" s="484"/>
      <c r="F55" s="377" t="str">
        <f t="shared" si="2"/>
        <v/>
      </c>
      <c r="G55" s="375" t="s">
        <v>75</v>
      </c>
      <c r="H55" s="375" t="s">
        <v>75</v>
      </c>
      <c r="I55" s="375" t="s">
        <v>75</v>
      </c>
      <c r="J55" s="375" t="s">
        <v>75</v>
      </c>
      <c r="K55" s="378"/>
      <c r="L55" s="557" t="s">
        <v>51</v>
      </c>
      <c r="M55" s="542"/>
      <c r="N55" s="495" t="str">
        <f t="shared" si="1"/>
        <v/>
      </c>
      <c r="O55" s="495"/>
      <c r="P55" s="495"/>
      <c r="Q55" s="498"/>
      <c r="R55" s="498"/>
      <c r="S55" s="499"/>
      <c r="U55" s="56"/>
    </row>
    <row r="56" spans="2:21" ht="160" customHeight="1" x14ac:dyDescent="0.35">
      <c r="B56" s="56"/>
      <c r="C56" s="2"/>
      <c r="D56" s="483"/>
      <c r="E56" s="484"/>
      <c r="F56" s="377" t="str">
        <f t="shared" si="2"/>
        <v/>
      </c>
      <c r="G56" s="375" t="s">
        <v>75</v>
      </c>
      <c r="H56" s="375" t="s">
        <v>75</v>
      </c>
      <c r="I56" s="375" t="s">
        <v>75</v>
      </c>
      <c r="J56" s="375" t="s">
        <v>75</v>
      </c>
      <c r="K56" s="378"/>
      <c r="L56" s="557" t="s">
        <v>51</v>
      </c>
      <c r="M56" s="542"/>
      <c r="N56" s="495" t="str">
        <f t="shared" si="1"/>
        <v/>
      </c>
      <c r="O56" s="495"/>
      <c r="P56" s="495"/>
      <c r="Q56" s="498"/>
      <c r="R56" s="498"/>
      <c r="S56" s="499"/>
      <c r="U56" s="56"/>
    </row>
    <row r="57" spans="2:21" ht="160" customHeight="1" x14ac:dyDescent="0.35">
      <c r="B57" s="56"/>
      <c r="C57" s="1"/>
      <c r="D57" s="483"/>
      <c r="E57" s="484"/>
      <c r="F57" s="377" t="str">
        <f t="shared" si="2"/>
        <v/>
      </c>
      <c r="G57" s="375" t="s">
        <v>75</v>
      </c>
      <c r="H57" s="375" t="s">
        <v>75</v>
      </c>
      <c r="I57" s="375" t="s">
        <v>75</v>
      </c>
      <c r="J57" s="375" t="s">
        <v>75</v>
      </c>
      <c r="K57" s="378"/>
      <c r="L57" s="557" t="s">
        <v>51</v>
      </c>
      <c r="M57" s="542"/>
      <c r="N57" s="495" t="str">
        <f t="shared" si="1"/>
        <v/>
      </c>
      <c r="O57" s="495"/>
      <c r="P57" s="495"/>
      <c r="Q57" s="498"/>
      <c r="R57" s="498"/>
      <c r="S57" s="499"/>
      <c r="U57" s="56"/>
    </row>
    <row r="58" spans="2:21" ht="160" customHeight="1" x14ac:dyDescent="0.35">
      <c r="B58" s="56"/>
      <c r="C58" s="1"/>
      <c r="D58" s="483"/>
      <c r="E58" s="484"/>
      <c r="F58" s="377" t="str">
        <f t="shared" si="2"/>
        <v/>
      </c>
      <c r="G58" s="375" t="s">
        <v>75</v>
      </c>
      <c r="H58" s="375" t="s">
        <v>75</v>
      </c>
      <c r="I58" s="375" t="s">
        <v>75</v>
      </c>
      <c r="J58" s="375" t="s">
        <v>75</v>
      </c>
      <c r="K58" s="378"/>
      <c r="L58" s="557" t="s">
        <v>51</v>
      </c>
      <c r="M58" s="542"/>
      <c r="N58" s="495" t="str">
        <f t="shared" si="1"/>
        <v/>
      </c>
      <c r="O58" s="495"/>
      <c r="P58" s="495"/>
      <c r="Q58" s="498"/>
      <c r="R58" s="498"/>
      <c r="S58" s="499"/>
      <c r="U58" s="56"/>
    </row>
    <row r="59" spans="2:21" ht="30" customHeight="1" x14ac:dyDescent="0.35">
      <c r="B59" s="56"/>
      <c r="C59" s="1"/>
      <c r="D59" s="483"/>
      <c r="E59" s="484"/>
      <c r="F59" s="467"/>
      <c r="G59" s="467"/>
      <c r="H59" s="467"/>
      <c r="I59" s="467"/>
      <c r="J59" s="467"/>
      <c r="K59" s="468"/>
      <c r="L59" s="497"/>
      <c r="M59" s="498"/>
      <c r="N59" s="498"/>
      <c r="O59" s="498"/>
      <c r="P59" s="498"/>
      <c r="Q59" s="498"/>
      <c r="R59" s="498"/>
      <c r="S59" s="499"/>
      <c r="U59" s="56"/>
    </row>
    <row r="60" spans="2:21" ht="30" customHeight="1" x14ac:dyDescent="0.35">
      <c r="B60" s="56"/>
      <c r="C60" s="1"/>
      <c r="D60" s="483"/>
      <c r="E60" s="484"/>
      <c r="F60" s="467"/>
      <c r="G60" s="467"/>
      <c r="H60" s="467"/>
      <c r="I60" s="467"/>
      <c r="J60" s="467"/>
      <c r="K60" s="468"/>
      <c r="L60" s="497"/>
      <c r="M60" s="498"/>
      <c r="N60" s="498"/>
      <c r="O60" s="498"/>
      <c r="P60" s="498"/>
      <c r="Q60" s="498"/>
      <c r="R60" s="498"/>
      <c r="S60" s="499"/>
      <c r="U60" s="56"/>
    </row>
    <row r="61" spans="2:21" ht="30" customHeight="1" x14ac:dyDescent="0.35">
      <c r="B61" s="56"/>
      <c r="C61" s="1"/>
      <c r="D61" s="483"/>
      <c r="E61" s="484"/>
      <c r="F61" s="467"/>
      <c r="G61" s="467"/>
      <c r="H61" s="467"/>
      <c r="I61" s="467"/>
      <c r="J61" s="467"/>
      <c r="K61" s="468"/>
      <c r="L61" s="497"/>
      <c r="M61" s="498"/>
      <c r="N61" s="498"/>
      <c r="O61" s="498"/>
      <c r="P61" s="498"/>
      <c r="Q61" s="498"/>
      <c r="R61" s="498"/>
      <c r="S61" s="499"/>
      <c r="U61" s="56"/>
    </row>
    <row r="62" spans="2:21" ht="30" customHeight="1" x14ac:dyDescent="0.35">
      <c r="B62" s="56"/>
      <c r="C62" s="1"/>
      <c r="D62" s="43"/>
      <c r="E62" s="25"/>
      <c r="F62" s="469"/>
      <c r="G62" s="469"/>
      <c r="H62" s="469"/>
      <c r="I62" s="469"/>
      <c r="J62" s="469"/>
      <c r="K62" s="470"/>
      <c r="L62" s="500"/>
      <c r="M62" s="501"/>
      <c r="N62" s="501"/>
      <c r="O62" s="501"/>
      <c r="P62" s="501"/>
      <c r="Q62" s="501"/>
      <c r="R62" s="501"/>
      <c r="S62" s="502"/>
      <c r="U62" s="56"/>
    </row>
    <row r="63" spans="2:21" ht="59.5" customHeight="1" x14ac:dyDescent="0.35">
      <c r="B63" s="56"/>
      <c r="C63" s="1"/>
      <c r="D63" s="560" t="s">
        <v>173</v>
      </c>
      <c r="E63" s="563"/>
      <c r="F63" s="381" t="s">
        <v>131</v>
      </c>
      <c r="G63" s="494" t="s">
        <v>371</v>
      </c>
      <c r="H63" s="494"/>
      <c r="I63" s="741" t="s">
        <v>47</v>
      </c>
      <c r="J63" s="741"/>
      <c r="K63" s="776"/>
      <c r="L63" s="159" t="s">
        <v>96</v>
      </c>
      <c r="M63" s="347"/>
      <c r="N63" s="348"/>
      <c r="O63" s="348"/>
      <c r="P63" s="348"/>
      <c r="Q63" s="348"/>
      <c r="R63" s="348"/>
      <c r="S63" s="349"/>
      <c r="U63" s="56"/>
    </row>
    <row r="64" spans="2:21" ht="100" customHeight="1" x14ac:dyDescent="0.35">
      <c r="B64" s="56"/>
      <c r="C64" s="1"/>
      <c r="D64" s="549" t="s">
        <v>297</v>
      </c>
      <c r="E64" s="550"/>
      <c r="F64" s="148" t="str">
        <f>IF(G39="","",G39)</f>
        <v/>
      </c>
      <c r="G64" s="496" t="s">
        <v>75</v>
      </c>
      <c r="H64" s="496"/>
      <c r="I64" s="749"/>
      <c r="J64" s="749"/>
      <c r="K64" s="777"/>
      <c r="L64" s="382" t="s">
        <v>51</v>
      </c>
      <c r="M64" s="572" t="str">
        <f>IF(L64="Danger","La dynamique du site est positive vis-à-vis d'au moins une cible, le site va naturellement évoluer vers un gain écologique et ne devrait pas faire l'objet d'actions écologiques OU l'information n'est pas fournie dans le dossier.",IF(L64="Favorable","Le projet pourrait permettre un gain écologique significatif pour les habitats et/ou les espèces ciblées.",IF(L64="Vigilance","Il faut vérifier l'état de conservation à l'état initial si la cible est une espèce ou un habitat, ou le niveau de réalisation si la cible est une fonction (cf la question 19).","")))</f>
        <v/>
      </c>
      <c r="N64" s="572"/>
      <c r="O64" s="498"/>
      <c r="P64" s="498"/>
      <c r="Q64" s="498"/>
      <c r="R64" s="498"/>
      <c r="S64" s="499"/>
      <c r="U64" s="56"/>
    </row>
    <row r="65" spans="2:21" ht="100" customHeight="1" x14ac:dyDescent="0.35">
      <c r="B65" s="56"/>
      <c r="C65" s="1"/>
      <c r="D65" s="483" t="s">
        <v>390</v>
      </c>
      <c r="E65" s="484"/>
      <c r="F65" s="148" t="str">
        <f t="shared" ref="F65:F71" si="3">IF(G40="","",G40)</f>
        <v/>
      </c>
      <c r="G65" s="496" t="s">
        <v>75</v>
      </c>
      <c r="H65" s="496"/>
      <c r="I65" s="749"/>
      <c r="J65" s="749"/>
      <c r="K65" s="777"/>
      <c r="L65" s="382" t="s">
        <v>51</v>
      </c>
      <c r="M65" s="572" t="str">
        <f t="shared" ref="M65:M71" si="4">IF(L65="Danger","La dynamique du site est positive vis-à-vis d'au moins une cible, le site va naturellement évoluer vers un gain écologique et ne devrait pas faire l'objet d'actions écologiques OU l'information n'est pas fournie dans le dossier.",IF(L65="Favorable","Le projet pourrait permettre un gain écologique significatif pour les habitats et/ou les espèces ciblées.",IF(L65="Vigilance","Il faut vérifier l'état de conservation à l'état initial si la cible est une espèce ou un habitat, ou le niveau de réalisation si la cible est une fonction (cf la question 19).","")))</f>
        <v/>
      </c>
      <c r="N65" s="572"/>
      <c r="O65" s="498"/>
      <c r="P65" s="498"/>
      <c r="Q65" s="498"/>
      <c r="R65" s="498"/>
      <c r="S65" s="499"/>
      <c r="U65" s="56"/>
    </row>
    <row r="66" spans="2:21" ht="100" customHeight="1" x14ac:dyDescent="0.35">
      <c r="B66" s="56"/>
      <c r="C66" s="1"/>
      <c r="D66" s="483"/>
      <c r="E66" s="484"/>
      <c r="F66" s="148" t="str">
        <f t="shared" si="3"/>
        <v/>
      </c>
      <c r="G66" s="496" t="s">
        <v>75</v>
      </c>
      <c r="H66" s="496"/>
      <c r="I66" s="749"/>
      <c r="J66" s="749"/>
      <c r="K66" s="777"/>
      <c r="L66" s="382" t="s">
        <v>51</v>
      </c>
      <c r="M66" s="572" t="str">
        <f t="shared" si="4"/>
        <v/>
      </c>
      <c r="N66" s="572"/>
      <c r="O66" s="498"/>
      <c r="P66" s="498"/>
      <c r="Q66" s="498"/>
      <c r="R66" s="498"/>
      <c r="S66" s="499"/>
      <c r="U66" s="56"/>
    </row>
    <row r="67" spans="2:21" ht="100" customHeight="1" x14ac:dyDescent="0.35">
      <c r="B67" s="56"/>
      <c r="C67" s="1"/>
      <c r="D67" s="483"/>
      <c r="E67" s="484"/>
      <c r="F67" s="148" t="str">
        <f t="shared" si="3"/>
        <v/>
      </c>
      <c r="G67" s="496" t="s">
        <v>75</v>
      </c>
      <c r="H67" s="496"/>
      <c r="I67" s="749"/>
      <c r="J67" s="749"/>
      <c r="K67" s="777"/>
      <c r="L67" s="382" t="s">
        <v>51</v>
      </c>
      <c r="M67" s="572" t="str">
        <f t="shared" si="4"/>
        <v/>
      </c>
      <c r="N67" s="572"/>
      <c r="O67" s="498"/>
      <c r="P67" s="498"/>
      <c r="Q67" s="498"/>
      <c r="R67" s="498"/>
      <c r="S67" s="499"/>
      <c r="U67" s="56"/>
    </row>
    <row r="68" spans="2:21" ht="100" customHeight="1" x14ac:dyDescent="0.35">
      <c r="B68" s="56"/>
      <c r="C68" s="1"/>
      <c r="D68" s="483"/>
      <c r="E68" s="484"/>
      <c r="F68" s="148" t="str">
        <f t="shared" si="3"/>
        <v/>
      </c>
      <c r="G68" s="496" t="s">
        <v>75</v>
      </c>
      <c r="H68" s="496"/>
      <c r="I68" s="749"/>
      <c r="J68" s="749"/>
      <c r="K68" s="777"/>
      <c r="L68" s="382" t="s">
        <v>51</v>
      </c>
      <c r="M68" s="572" t="str">
        <f t="shared" si="4"/>
        <v/>
      </c>
      <c r="N68" s="572"/>
      <c r="O68" s="498"/>
      <c r="P68" s="498"/>
      <c r="Q68" s="498"/>
      <c r="R68" s="498"/>
      <c r="S68" s="499"/>
      <c r="U68" s="56"/>
    </row>
    <row r="69" spans="2:21" ht="100" customHeight="1" x14ac:dyDescent="0.35">
      <c r="B69" s="56"/>
      <c r="C69" s="1"/>
      <c r="D69" s="483"/>
      <c r="E69" s="484"/>
      <c r="F69" s="148" t="str">
        <f t="shared" si="3"/>
        <v/>
      </c>
      <c r="G69" s="524" t="s">
        <v>75</v>
      </c>
      <c r="H69" s="524"/>
      <c r="I69" s="749"/>
      <c r="J69" s="749"/>
      <c r="K69" s="777"/>
      <c r="L69" s="382" t="s">
        <v>51</v>
      </c>
      <c r="M69" s="572" t="str">
        <f t="shared" si="4"/>
        <v/>
      </c>
      <c r="N69" s="572"/>
      <c r="O69" s="498"/>
      <c r="P69" s="498"/>
      <c r="Q69" s="498"/>
      <c r="R69" s="498"/>
      <c r="S69" s="499"/>
      <c r="U69" s="56"/>
    </row>
    <row r="70" spans="2:21" ht="100" customHeight="1" x14ac:dyDescent="0.35">
      <c r="B70" s="56"/>
      <c r="C70" s="1"/>
      <c r="D70" s="483"/>
      <c r="E70" s="484"/>
      <c r="F70" s="148" t="str">
        <f t="shared" si="3"/>
        <v/>
      </c>
      <c r="G70" s="496" t="s">
        <v>75</v>
      </c>
      <c r="H70" s="496"/>
      <c r="I70" s="749"/>
      <c r="J70" s="749"/>
      <c r="K70" s="777"/>
      <c r="L70" s="382" t="s">
        <v>51</v>
      </c>
      <c r="M70" s="572" t="str">
        <f t="shared" si="4"/>
        <v/>
      </c>
      <c r="N70" s="572"/>
      <c r="O70" s="498"/>
      <c r="P70" s="498"/>
      <c r="Q70" s="498"/>
      <c r="R70" s="498"/>
      <c r="S70" s="499"/>
      <c r="U70" s="56"/>
    </row>
    <row r="71" spans="2:21" ht="119.5" customHeight="1" x14ac:dyDescent="0.35">
      <c r="B71" s="56"/>
      <c r="C71" s="1"/>
      <c r="D71" s="483"/>
      <c r="E71" s="484"/>
      <c r="F71" s="148" t="str">
        <f t="shared" si="3"/>
        <v/>
      </c>
      <c r="G71" s="496" t="s">
        <v>75</v>
      </c>
      <c r="H71" s="496"/>
      <c r="I71" s="749"/>
      <c r="J71" s="749"/>
      <c r="K71" s="777"/>
      <c r="L71" s="382" t="s">
        <v>51</v>
      </c>
      <c r="M71" s="572" t="str">
        <f t="shared" si="4"/>
        <v/>
      </c>
      <c r="N71" s="572"/>
      <c r="O71" s="498"/>
      <c r="P71" s="498"/>
      <c r="Q71" s="498"/>
      <c r="R71" s="498"/>
      <c r="S71" s="499"/>
      <c r="U71" s="56"/>
    </row>
    <row r="72" spans="2:21" ht="22" customHeight="1" x14ac:dyDescent="0.35">
      <c r="B72" s="56"/>
      <c r="C72" s="2"/>
      <c r="D72" s="43"/>
      <c r="E72" s="25"/>
      <c r="F72" s="37"/>
      <c r="G72" s="37"/>
      <c r="H72" s="37"/>
      <c r="I72"/>
      <c r="J72" s="37"/>
      <c r="K72" s="162"/>
      <c r="L72" s="37"/>
      <c r="M72" s="37"/>
      <c r="N72" s="6"/>
      <c r="O72" s="6"/>
      <c r="P72" s="6"/>
      <c r="Q72" s="6"/>
      <c r="R72" s="6"/>
      <c r="S72" s="104"/>
      <c r="U72" s="56"/>
    </row>
    <row r="73" spans="2:21" s="2" customFormat="1" ht="57.75" customHeight="1" x14ac:dyDescent="0.35">
      <c r="B73" s="56"/>
      <c r="D73" s="560" t="s">
        <v>174</v>
      </c>
      <c r="E73" s="561"/>
      <c r="F73" s="494" t="s">
        <v>131</v>
      </c>
      <c r="G73" s="741"/>
      <c r="H73" s="373" t="s">
        <v>350</v>
      </c>
      <c r="I73" s="373" t="s">
        <v>391</v>
      </c>
      <c r="J73" s="373" t="s">
        <v>351</v>
      </c>
      <c r="K73" s="163" t="s">
        <v>134</v>
      </c>
      <c r="L73" s="159" t="s">
        <v>97</v>
      </c>
      <c r="M73" s="575" t="str">
        <f>IF(COUNTIF(L74:L81,"Vigilance")&gt;0,"Vigilance : Il est difficile de maintenir ou de faire revenir sur un site une espèce rare en déclin. Certains écosystèmes sont difficiles à recréer. Cela représente un risque pour la réussite du projet.","")</f>
        <v/>
      </c>
      <c r="N73" s="576"/>
      <c r="O73" s="576"/>
      <c r="P73" s="576"/>
      <c r="Q73" s="576"/>
      <c r="R73" s="576"/>
      <c r="S73" s="577"/>
      <c r="U73" s="56"/>
    </row>
    <row r="74" spans="2:21" s="2" customFormat="1" ht="52.5" customHeight="1" x14ac:dyDescent="0.35">
      <c r="B74" s="56"/>
      <c r="D74" s="544"/>
      <c r="E74" s="545"/>
      <c r="F74" s="553" t="str">
        <f>IF(G39="","",G39)</f>
        <v/>
      </c>
      <c r="G74" s="553"/>
      <c r="H74" s="303" t="s">
        <v>75</v>
      </c>
      <c r="I74" s="303" t="s">
        <v>75</v>
      </c>
      <c r="J74" s="338" t="s">
        <v>75</v>
      </c>
      <c r="K74" s="215"/>
      <c r="L74" s="301" t="s">
        <v>51</v>
      </c>
      <c r="M74" s="583" t="str">
        <f>IF(COUNTIF(L74:L81,"Danger")&gt;0,"Danger : Dans l'idéal, les espèces et habitats à forts enjeux sont exclus de la définition des UCRR, car leur destruction n'est pas souhaitable et non compensable."&amp;" Plus le niveau d'enjeu des espèces est élevé, plus il est nécessaire d'être strict sur les garanties techniques associées au projet.","")</f>
        <v/>
      </c>
      <c r="N74" s="583"/>
      <c r="O74" s="583"/>
      <c r="P74" s="583"/>
      <c r="Q74" s="583"/>
      <c r="R74" s="583"/>
      <c r="S74" s="584"/>
      <c r="U74" s="56"/>
    </row>
    <row r="75" spans="2:21" s="2" customFormat="1" ht="60" customHeight="1" x14ac:dyDescent="0.35">
      <c r="B75" s="56"/>
      <c r="D75" s="558" t="s">
        <v>143</v>
      </c>
      <c r="E75" s="559"/>
      <c r="F75" s="553" t="str">
        <f t="shared" ref="F75:F81" si="5">IF(G40="","",G40)</f>
        <v/>
      </c>
      <c r="G75" s="553"/>
      <c r="H75" s="303" t="s">
        <v>75</v>
      </c>
      <c r="I75" s="303" t="s">
        <v>75</v>
      </c>
      <c r="J75" s="338" t="s">
        <v>75</v>
      </c>
      <c r="K75" s="215"/>
      <c r="L75" s="301" t="s">
        <v>51</v>
      </c>
      <c r="M75" s="583"/>
      <c r="N75" s="583"/>
      <c r="O75" s="583"/>
      <c r="P75" s="583"/>
      <c r="Q75" s="583"/>
      <c r="R75" s="583"/>
      <c r="S75" s="584"/>
      <c r="U75" s="56"/>
    </row>
    <row r="76" spans="2:21" s="2" customFormat="1" ht="60" customHeight="1" x14ac:dyDescent="0.35">
      <c r="B76" s="56"/>
      <c r="D76" s="483" t="s">
        <v>342</v>
      </c>
      <c r="E76" s="484"/>
      <c r="F76" s="553" t="str">
        <f t="shared" si="5"/>
        <v/>
      </c>
      <c r="G76" s="553"/>
      <c r="H76" s="303" t="s">
        <v>75</v>
      </c>
      <c r="I76" s="303" t="s">
        <v>75</v>
      </c>
      <c r="J76" s="338" t="s">
        <v>75</v>
      </c>
      <c r="K76" s="215"/>
      <c r="L76" s="301" t="s">
        <v>51</v>
      </c>
      <c r="M76" s="498"/>
      <c r="N76" s="498"/>
      <c r="O76" s="498"/>
      <c r="P76" s="498"/>
      <c r="Q76" s="498"/>
      <c r="R76" s="498"/>
      <c r="S76" s="499"/>
      <c r="U76" s="56"/>
    </row>
    <row r="77" spans="2:21" s="2" customFormat="1" ht="60" customHeight="1" x14ac:dyDescent="0.35">
      <c r="B77" s="56"/>
      <c r="D77" s="483"/>
      <c r="E77" s="484"/>
      <c r="F77" s="553" t="str">
        <f t="shared" si="5"/>
        <v/>
      </c>
      <c r="G77" s="553"/>
      <c r="H77" s="303" t="s">
        <v>75</v>
      </c>
      <c r="I77" s="303" t="s">
        <v>75</v>
      </c>
      <c r="J77" s="338" t="s">
        <v>75</v>
      </c>
      <c r="K77" s="215"/>
      <c r="L77" s="301" t="s">
        <v>51</v>
      </c>
      <c r="M77" s="498"/>
      <c r="N77" s="498"/>
      <c r="O77" s="498"/>
      <c r="P77" s="498"/>
      <c r="Q77" s="498"/>
      <c r="R77" s="498"/>
      <c r="S77" s="499"/>
      <c r="U77" s="56"/>
    </row>
    <row r="78" spans="2:21" s="2" customFormat="1" ht="60" customHeight="1" x14ac:dyDescent="0.35">
      <c r="B78" s="56"/>
      <c r="D78" s="483"/>
      <c r="E78" s="484"/>
      <c r="F78" s="553" t="str">
        <f t="shared" si="5"/>
        <v/>
      </c>
      <c r="G78" s="553"/>
      <c r="H78" s="303" t="s">
        <v>75</v>
      </c>
      <c r="I78" s="303" t="s">
        <v>75</v>
      </c>
      <c r="J78" s="338" t="s">
        <v>75</v>
      </c>
      <c r="K78" s="333"/>
      <c r="L78" s="301" t="s">
        <v>51</v>
      </c>
      <c r="M78" s="498"/>
      <c r="N78" s="498"/>
      <c r="O78" s="498"/>
      <c r="P78" s="498"/>
      <c r="Q78" s="498"/>
      <c r="R78" s="498"/>
      <c r="S78" s="499"/>
      <c r="U78" s="56"/>
    </row>
    <row r="79" spans="2:21" s="2" customFormat="1" ht="60" customHeight="1" x14ac:dyDescent="0.35">
      <c r="B79" s="56"/>
      <c r="D79" s="483"/>
      <c r="E79" s="484"/>
      <c r="F79" s="553" t="str">
        <f t="shared" si="5"/>
        <v/>
      </c>
      <c r="G79" s="553"/>
      <c r="H79" s="311" t="s">
        <v>75</v>
      </c>
      <c r="I79" s="311" t="s">
        <v>75</v>
      </c>
      <c r="J79" s="338" t="s">
        <v>75</v>
      </c>
      <c r="K79" s="333"/>
      <c r="L79" s="301" t="s">
        <v>51</v>
      </c>
      <c r="M79" s="498"/>
      <c r="N79" s="498"/>
      <c r="O79" s="498"/>
      <c r="P79" s="498"/>
      <c r="Q79" s="498"/>
      <c r="R79" s="498"/>
      <c r="S79" s="499"/>
      <c r="U79" s="56"/>
    </row>
    <row r="80" spans="2:21" s="2" customFormat="1" ht="60" customHeight="1" x14ac:dyDescent="0.35">
      <c r="B80" s="56"/>
      <c r="D80" s="483"/>
      <c r="E80" s="484"/>
      <c r="F80" s="553" t="str">
        <f t="shared" si="5"/>
        <v/>
      </c>
      <c r="G80" s="553"/>
      <c r="H80" s="311" t="s">
        <v>75</v>
      </c>
      <c r="I80" s="311" t="s">
        <v>75</v>
      </c>
      <c r="J80" s="338" t="s">
        <v>75</v>
      </c>
      <c r="K80" s="333"/>
      <c r="L80" s="301" t="s">
        <v>51</v>
      </c>
      <c r="M80" s="498"/>
      <c r="N80" s="498"/>
      <c r="O80" s="498"/>
      <c r="P80" s="498"/>
      <c r="Q80" s="498"/>
      <c r="R80" s="498"/>
      <c r="S80" s="499"/>
      <c r="U80" s="56"/>
    </row>
    <row r="81" spans="2:21" s="2" customFormat="1" ht="60" customHeight="1" x14ac:dyDescent="0.35">
      <c r="B81" s="56"/>
      <c r="D81" s="483"/>
      <c r="E81" s="484"/>
      <c r="F81" s="553" t="str">
        <f t="shared" si="5"/>
        <v/>
      </c>
      <c r="G81" s="553"/>
      <c r="H81" s="311" t="s">
        <v>75</v>
      </c>
      <c r="I81" s="311" t="s">
        <v>75</v>
      </c>
      <c r="J81" s="338" t="s">
        <v>75</v>
      </c>
      <c r="K81" s="333"/>
      <c r="L81" s="301" t="s">
        <v>51</v>
      </c>
      <c r="M81" s="498"/>
      <c r="N81" s="498"/>
      <c r="O81" s="498"/>
      <c r="P81" s="498"/>
      <c r="Q81" s="498"/>
      <c r="R81" s="498"/>
      <c r="S81" s="499"/>
      <c r="U81" s="56"/>
    </row>
    <row r="82" spans="2:21" s="2" customFormat="1" ht="22" customHeight="1" x14ac:dyDescent="0.35">
      <c r="B82" s="56"/>
      <c r="D82" s="483"/>
      <c r="E82" s="484"/>
      <c r="F82" s="467"/>
      <c r="G82" s="467"/>
      <c r="H82" s="467"/>
      <c r="I82" s="467"/>
      <c r="J82" s="467"/>
      <c r="K82" s="468"/>
      <c r="L82" s="498"/>
      <c r="M82" s="498"/>
      <c r="N82" s="498"/>
      <c r="O82" s="498"/>
      <c r="P82" s="498"/>
      <c r="Q82" s="498"/>
      <c r="R82" s="498"/>
      <c r="S82" s="499"/>
      <c r="U82" s="56"/>
    </row>
    <row r="83" spans="2:21" s="2" customFormat="1" ht="22" customHeight="1" x14ac:dyDescent="0.35">
      <c r="B83" s="56"/>
      <c r="D83" s="483"/>
      <c r="E83" s="484"/>
      <c r="F83" s="467"/>
      <c r="G83" s="467"/>
      <c r="H83" s="467"/>
      <c r="I83" s="467"/>
      <c r="J83" s="467"/>
      <c r="K83" s="468"/>
      <c r="L83" s="498"/>
      <c r="M83" s="498"/>
      <c r="N83" s="498"/>
      <c r="O83" s="498"/>
      <c r="P83" s="498"/>
      <c r="Q83" s="498"/>
      <c r="R83" s="498"/>
      <c r="S83" s="499"/>
      <c r="U83" s="56"/>
    </row>
    <row r="84" spans="2:21" s="2" customFormat="1" ht="22" customHeight="1" x14ac:dyDescent="0.35">
      <c r="B84" s="56"/>
      <c r="D84" s="483"/>
      <c r="E84" s="484"/>
      <c r="F84" s="467"/>
      <c r="G84" s="467"/>
      <c r="H84" s="467"/>
      <c r="I84" s="467"/>
      <c r="J84" s="467"/>
      <c r="K84" s="468"/>
      <c r="L84" s="498"/>
      <c r="M84" s="498"/>
      <c r="N84" s="498"/>
      <c r="O84" s="498"/>
      <c r="P84" s="498"/>
      <c r="Q84" s="498"/>
      <c r="R84" s="498"/>
      <c r="S84" s="499"/>
      <c r="U84" s="56"/>
    </row>
    <row r="85" spans="2:21" s="2" customFormat="1" ht="22" customHeight="1" x14ac:dyDescent="0.35">
      <c r="B85" s="56"/>
      <c r="D85" s="483"/>
      <c r="E85" s="484"/>
      <c r="F85" s="467"/>
      <c r="G85" s="467"/>
      <c r="H85" s="467"/>
      <c r="I85" s="467"/>
      <c r="J85" s="467"/>
      <c r="K85" s="468"/>
      <c r="L85" s="498"/>
      <c r="M85" s="498"/>
      <c r="N85" s="498"/>
      <c r="O85" s="498"/>
      <c r="P85" s="498"/>
      <c r="Q85" s="498"/>
      <c r="R85" s="498"/>
      <c r="S85" s="499"/>
      <c r="U85" s="56"/>
    </row>
    <row r="86" spans="2:21" s="2" customFormat="1" ht="22" customHeight="1" x14ac:dyDescent="0.35">
      <c r="B86" s="56"/>
      <c r="D86" s="483"/>
      <c r="E86" s="484"/>
      <c r="F86" s="467"/>
      <c r="G86" s="467"/>
      <c r="H86" s="467"/>
      <c r="I86" s="467"/>
      <c r="J86" s="467"/>
      <c r="K86" s="468"/>
      <c r="L86" s="498"/>
      <c r="M86" s="498"/>
      <c r="N86" s="498"/>
      <c r="O86" s="498"/>
      <c r="P86" s="498"/>
      <c r="Q86" s="498"/>
      <c r="R86" s="498"/>
      <c r="S86" s="499"/>
      <c r="U86" s="56"/>
    </row>
    <row r="87" spans="2:21" s="2" customFormat="1" ht="22" customHeight="1" x14ac:dyDescent="0.35">
      <c r="B87" s="56"/>
      <c r="D87" s="483"/>
      <c r="E87" s="484"/>
      <c r="F87" s="467"/>
      <c r="G87" s="467"/>
      <c r="H87" s="467"/>
      <c r="I87" s="467"/>
      <c r="J87" s="467"/>
      <c r="K87" s="468"/>
      <c r="L87" s="498"/>
      <c r="M87" s="498"/>
      <c r="N87" s="498"/>
      <c r="O87" s="498"/>
      <c r="P87" s="498"/>
      <c r="Q87" s="498"/>
      <c r="R87" s="498"/>
      <c r="S87" s="499"/>
      <c r="U87" s="56"/>
    </row>
    <row r="88" spans="2:21" s="2" customFormat="1" ht="22" customHeight="1" x14ac:dyDescent="0.35">
      <c r="B88" s="56"/>
      <c r="D88" s="483"/>
      <c r="E88" s="484"/>
      <c r="F88" s="467"/>
      <c r="G88" s="467"/>
      <c r="H88" s="467"/>
      <c r="I88" s="467"/>
      <c r="J88" s="467"/>
      <c r="K88" s="468"/>
      <c r="L88" s="498"/>
      <c r="M88" s="498"/>
      <c r="N88" s="498"/>
      <c r="O88" s="498"/>
      <c r="P88" s="498"/>
      <c r="Q88" s="498"/>
      <c r="R88" s="498"/>
      <c r="S88" s="499"/>
      <c r="U88" s="56"/>
    </row>
    <row r="89" spans="2:21" s="2" customFormat="1" ht="22" customHeight="1" x14ac:dyDescent="0.35">
      <c r="B89" s="56"/>
      <c r="D89" s="483"/>
      <c r="E89" s="484"/>
      <c r="F89" s="467"/>
      <c r="G89" s="467"/>
      <c r="H89" s="467"/>
      <c r="I89" s="467"/>
      <c r="J89" s="467"/>
      <c r="K89" s="468"/>
      <c r="L89" s="498"/>
      <c r="M89" s="498"/>
      <c r="N89" s="498"/>
      <c r="O89" s="498"/>
      <c r="P89" s="498"/>
      <c r="Q89" s="498"/>
      <c r="R89" s="498"/>
      <c r="S89" s="499"/>
      <c r="U89" s="56"/>
    </row>
    <row r="90" spans="2:21" s="2" customFormat="1" ht="22" customHeight="1" x14ac:dyDescent="0.35">
      <c r="B90" s="56"/>
      <c r="D90" s="483"/>
      <c r="E90" s="484"/>
      <c r="F90" s="467"/>
      <c r="G90" s="467"/>
      <c r="H90" s="467"/>
      <c r="I90" s="467"/>
      <c r="J90" s="467"/>
      <c r="K90" s="468"/>
      <c r="L90" s="498"/>
      <c r="M90" s="498"/>
      <c r="N90" s="498"/>
      <c r="O90" s="498"/>
      <c r="P90" s="498"/>
      <c r="Q90" s="498"/>
      <c r="R90" s="498"/>
      <c r="S90" s="499"/>
      <c r="U90" s="56"/>
    </row>
    <row r="91" spans="2:21" s="2" customFormat="1" ht="22" customHeight="1" x14ac:dyDescent="0.35">
      <c r="B91" s="56"/>
      <c r="D91" s="483"/>
      <c r="E91" s="484"/>
      <c r="F91" s="467"/>
      <c r="G91" s="467"/>
      <c r="H91" s="467"/>
      <c r="I91" s="467"/>
      <c r="J91" s="467"/>
      <c r="K91" s="468"/>
      <c r="L91" s="498"/>
      <c r="M91" s="498"/>
      <c r="N91" s="498"/>
      <c r="O91" s="498"/>
      <c r="P91" s="498"/>
      <c r="Q91" s="498"/>
      <c r="R91" s="498"/>
      <c r="S91" s="499"/>
      <c r="U91" s="56"/>
    </row>
    <row r="92" spans="2:21" s="2" customFormat="1" ht="22" customHeight="1" x14ac:dyDescent="0.35">
      <c r="B92" s="56"/>
      <c r="D92" s="483"/>
      <c r="E92" s="484"/>
      <c r="F92" s="467"/>
      <c r="G92" s="467"/>
      <c r="H92" s="467"/>
      <c r="I92" s="467"/>
      <c r="J92" s="467"/>
      <c r="K92" s="468"/>
      <c r="L92" s="498"/>
      <c r="M92" s="498"/>
      <c r="N92" s="498"/>
      <c r="O92" s="498"/>
      <c r="P92" s="498"/>
      <c r="Q92" s="498"/>
      <c r="R92" s="498"/>
      <c r="S92" s="499"/>
      <c r="U92" s="56"/>
    </row>
    <row r="93" spans="2:21" s="2" customFormat="1" ht="22" customHeight="1" x14ac:dyDescent="0.35">
      <c r="B93" s="56"/>
      <c r="D93" s="483"/>
      <c r="E93" s="484"/>
      <c r="F93" s="467"/>
      <c r="G93" s="467"/>
      <c r="H93" s="467"/>
      <c r="I93" s="467"/>
      <c r="J93" s="467"/>
      <c r="K93" s="468"/>
      <c r="L93" s="498"/>
      <c r="M93" s="498"/>
      <c r="N93" s="498"/>
      <c r="O93" s="498"/>
      <c r="P93" s="498"/>
      <c r="Q93" s="498"/>
      <c r="R93" s="498"/>
      <c r="S93" s="499"/>
      <c r="U93" s="56"/>
    </row>
    <row r="94" spans="2:21" s="2" customFormat="1" ht="22" customHeight="1" x14ac:dyDescent="0.35">
      <c r="B94" s="56"/>
      <c r="D94" s="483"/>
      <c r="E94" s="484"/>
      <c r="F94" s="467"/>
      <c r="G94" s="467"/>
      <c r="H94" s="467"/>
      <c r="I94" s="467"/>
      <c r="J94" s="467"/>
      <c r="K94" s="468"/>
      <c r="L94" s="498"/>
      <c r="M94" s="498"/>
      <c r="N94" s="498"/>
      <c r="O94" s="498"/>
      <c r="P94" s="498"/>
      <c r="Q94" s="498"/>
      <c r="R94" s="498"/>
      <c r="S94" s="499"/>
      <c r="U94" s="56"/>
    </row>
    <row r="95" spans="2:21" s="2" customFormat="1" ht="22" customHeight="1" x14ac:dyDescent="0.35">
      <c r="B95" s="56"/>
      <c r="D95" s="483"/>
      <c r="E95" s="484"/>
      <c r="F95" s="467"/>
      <c r="G95" s="467"/>
      <c r="H95" s="467"/>
      <c r="I95" s="467"/>
      <c r="J95" s="467"/>
      <c r="K95" s="468"/>
      <c r="L95" s="498"/>
      <c r="M95" s="498"/>
      <c r="N95" s="498"/>
      <c r="O95" s="498"/>
      <c r="P95" s="498"/>
      <c r="Q95" s="498"/>
      <c r="R95" s="498"/>
      <c r="S95" s="499"/>
      <c r="U95" s="56"/>
    </row>
    <row r="96" spans="2:21" s="2" customFormat="1" ht="140.5" customHeight="1" x14ac:dyDescent="0.35">
      <c r="B96" s="56"/>
      <c r="D96" s="483"/>
      <c r="E96" s="484"/>
      <c r="F96" s="467"/>
      <c r="G96" s="467"/>
      <c r="H96" s="467"/>
      <c r="I96" s="467"/>
      <c r="J96" s="467"/>
      <c r="K96" s="468"/>
      <c r="L96" s="498"/>
      <c r="M96" s="498"/>
      <c r="N96" s="498"/>
      <c r="O96" s="498"/>
      <c r="P96" s="498"/>
      <c r="Q96" s="498"/>
      <c r="R96" s="498"/>
      <c r="S96" s="499"/>
      <c r="U96" s="56"/>
    </row>
    <row r="97" spans="2:21" s="2" customFormat="1" ht="18" customHeight="1" x14ac:dyDescent="0.35">
      <c r="B97" s="56"/>
      <c r="D97" s="152"/>
      <c r="E97" s="153"/>
      <c r="F97" s="469"/>
      <c r="G97" s="469"/>
      <c r="H97" s="469"/>
      <c r="I97" s="469"/>
      <c r="J97" s="469"/>
      <c r="K97" s="470"/>
      <c r="L97" s="501"/>
      <c r="M97" s="501"/>
      <c r="N97" s="501"/>
      <c r="O97" s="501"/>
      <c r="P97" s="501"/>
      <c r="Q97" s="501"/>
      <c r="R97" s="501"/>
      <c r="S97" s="502"/>
      <c r="U97" s="56"/>
    </row>
    <row r="98" spans="2:21" s="2" customFormat="1" ht="38.15" customHeight="1" x14ac:dyDescent="0.35">
      <c r="B98" s="56"/>
      <c r="D98" s="93"/>
      <c r="E98" s="93"/>
      <c r="F98" s="94"/>
      <c r="G98" s="94"/>
      <c r="H98" s="94"/>
      <c r="I98" s="94"/>
      <c r="J98" s="94"/>
      <c r="K98" s="94"/>
      <c r="L98" s="95"/>
      <c r="M98" s="95"/>
      <c r="N98" s="95"/>
      <c r="O98" s="95"/>
      <c r="P98" s="95"/>
      <c r="Q98" s="95"/>
      <c r="R98" s="95"/>
      <c r="S98" s="95"/>
      <c r="T98" s="27"/>
      <c r="U98" s="56"/>
    </row>
    <row r="99" spans="2:21" s="2" customFormat="1" ht="40" customHeight="1" x14ac:dyDescent="0.35">
      <c r="B99" s="56"/>
      <c r="D99" s="580" t="s">
        <v>84</v>
      </c>
      <c r="E99" s="581"/>
      <c r="F99" s="581"/>
      <c r="G99" s="581"/>
      <c r="H99" s="581"/>
      <c r="I99" s="581"/>
      <c r="J99" s="581"/>
      <c r="K99" s="581"/>
      <c r="L99" s="581"/>
      <c r="M99" s="581"/>
      <c r="N99" s="581"/>
      <c r="O99" s="581"/>
      <c r="P99" s="581"/>
      <c r="Q99" s="581"/>
      <c r="R99" s="581"/>
      <c r="S99" s="582"/>
      <c r="T99" s="27"/>
      <c r="U99" s="56"/>
    </row>
    <row r="100" spans="2:21" s="2" customFormat="1" ht="40" customHeight="1" x14ac:dyDescent="0.35">
      <c r="B100" s="56"/>
      <c r="D100" s="538" t="s">
        <v>68</v>
      </c>
      <c r="E100" s="539"/>
      <c r="F100" s="539"/>
      <c r="G100" s="540"/>
      <c r="H100" s="539"/>
      <c r="I100" s="539"/>
      <c r="J100" s="539"/>
      <c r="K100" s="539"/>
      <c r="L100" s="540"/>
      <c r="M100" s="539"/>
      <c r="N100" s="539"/>
      <c r="O100" s="539"/>
      <c r="P100" s="539"/>
      <c r="Q100" s="539"/>
      <c r="R100" s="539"/>
      <c r="S100" s="541"/>
      <c r="T100" s="27"/>
      <c r="U100" s="56"/>
    </row>
    <row r="101" spans="2:21" s="2" customFormat="1" ht="60.5" customHeight="1" x14ac:dyDescent="0.35">
      <c r="B101" s="56"/>
      <c r="D101" s="560" t="s">
        <v>245</v>
      </c>
      <c r="E101" s="561"/>
      <c r="F101" s="562"/>
      <c r="G101" s="120" t="s">
        <v>75</v>
      </c>
      <c r="H101" s="71"/>
      <c r="I101" s="71"/>
      <c r="J101" s="71"/>
      <c r="K101" s="165"/>
      <c r="L101" s="394" t="s">
        <v>51</v>
      </c>
      <c r="M101" s="109" t="str">
        <f>IF(G101="Réponse","",IF(G101="Oui","Il faut préciser les trames dans lesquelles le site s'intègre à l'état final.","Il existe un risque d'isolement à long terme."))</f>
        <v/>
      </c>
      <c r="N101" s="108"/>
      <c r="O101" s="108"/>
      <c r="P101" s="108"/>
      <c r="Q101" s="108"/>
      <c r="R101" s="110"/>
      <c r="S101" s="111"/>
      <c r="T101" s="27"/>
      <c r="U101" s="56"/>
    </row>
    <row r="102" spans="2:21" s="2" customFormat="1" ht="40" customHeight="1" x14ac:dyDescent="0.35">
      <c r="B102" s="56"/>
      <c r="D102" s="483" t="s">
        <v>352</v>
      </c>
      <c r="E102" s="516"/>
      <c r="F102" s="516"/>
      <c r="G102" s="467"/>
      <c r="H102" s="467"/>
      <c r="I102" s="467"/>
      <c r="J102" s="467"/>
      <c r="K102" s="468"/>
      <c r="L102" s="498"/>
      <c r="M102" s="498"/>
      <c r="N102" s="498"/>
      <c r="O102" s="498"/>
      <c r="P102" s="498"/>
      <c r="Q102" s="498"/>
      <c r="R102" s="498"/>
      <c r="S102" s="499"/>
      <c r="T102" s="27"/>
      <c r="U102" s="56"/>
    </row>
    <row r="103" spans="2:21" s="2" customFormat="1" ht="40" customHeight="1" x14ac:dyDescent="0.35">
      <c r="B103" s="56"/>
      <c r="D103" s="483"/>
      <c r="E103" s="516"/>
      <c r="F103" s="516"/>
      <c r="G103" s="467"/>
      <c r="H103" s="467"/>
      <c r="I103" s="467"/>
      <c r="J103" s="467"/>
      <c r="K103" s="468"/>
      <c r="L103" s="498"/>
      <c r="M103" s="498"/>
      <c r="N103" s="498"/>
      <c r="O103" s="498"/>
      <c r="P103" s="498"/>
      <c r="Q103" s="498"/>
      <c r="R103" s="498"/>
      <c r="S103" s="499"/>
      <c r="T103" s="27"/>
      <c r="U103" s="56"/>
    </row>
    <row r="104" spans="2:21" s="2" customFormat="1" ht="40" customHeight="1" x14ac:dyDescent="0.35">
      <c r="B104" s="56"/>
      <c r="D104" s="483"/>
      <c r="E104" s="516"/>
      <c r="F104" s="516"/>
      <c r="G104" s="467"/>
      <c r="H104" s="467"/>
      <c r="I104" s="467"/>
      <c r="J104" s="467"/>
      <c r="K104" s="468"/>
      <c r="L104" s="498"/>
      <c r="M104" s="498"/>
      <c r="N104" s="498"/>
      <c r="O104" s="498"/>
      <c r="P104" s="498"/>
      <c r="Q104" s="498"/>
      <c r="R104" s="498"/>
      <c r="S104" s="499"/>
      <c r="T104" s="27"/>
      <c r="U104" s="56"/>
    </row>
    <row r="105" spans="2:21" s="2" customFormat="1" ht="149.25" customHeight="1" x14ac:dyDescent="0.35">
      <c r="B105" s="56"/>
      <c r="D105" s="483"/>
      <c r="E105" s="516"/>
      <c r="F105" s="516"/>
      <c r="G105" s="467"/>
      <c r="H105" s="467"/>
      <c r="I105" s="467"/>
      <c r="J105" s="467"/>
      <c r="K105" s="468"/>
      <c r="L105" s="498"/>
      <c r="M105" s="498"/>
      <c r="N105" s="498"/>
      <c r="O105" s="498"/>
      <c r="P105" s="498"/>
      <c r="Q105" s="498"/>
      <c r="R105" s="498"/>
      <c r="S105" s="499"/>
      <c r="T105" s="27"/>
      <c r="U105" s="56"/>
    </row>
    <row r="106" spans="2:21" s="2" customFormat="1" ht="45" customHeight="1" x14ac:dyDescent="0.35">
      <c r="B106" s="56"/>
      <c r="D106" s="544" t="s">
        <v>178</v>
      </c>
      <c r="E106" s="545"/>
      <c r="F106" s="545"/>
      <c r="G106" s="120" t="s">
        <v>75</v>
      </c>
      <c r="H106" s="182"/>
      <c r="I106" s="85"/>
      <c r="J106" s="85"/>
      <c r="K106" s="183"/>
      <c r="L106" s="394" t="s">
        <v>51</v>
      </c>
      <c r="M106" s="601" t="str">
        <f>IF(G106="Réponse","",IF(G106="Oui","Des précisions doivent être apportées à l'aide des indicateurs.","Il est difficile de recréer un habitat qui n'est pas présent autour du site. Il est possible que les espèces ciblées aient des difficultés à s'adapter."))</f>
        <v/>
      </c>
      <c r="N106" s="601"/>
      <c r="O106" s="601"/>
      <c r="P106" s="601"/>
      <c r="Q106" s="601"/>
      <c r="R106" s="601"/>
      <c r="S106" s="602"/>
      <c r="T106" s="27"/>
      <c r="U106" s="56"/>
    </row>
    <row r="107" spans="2:21" s="2" customFormat="1" ht="78" customHeight="1" x14ac:dyDescent="0.35">
      <c r="B107" s="56"/>
      <c r="D107" s="549" t="s">
        <v>353</v>
      </c>
      <c r="E107" s="550"/>
      <c r="F107" s="550"/>
      <c r="G107" s="467"/>
      <c r="H107" s="467"/>
      <c r="I107" s="467"/>
      <c r="J107" s="467"/>
      <c r="K107" s="468"/>
      <c r="L107" s="498"/>
      <c r="M107" s="498"/>
      <c r="N107" s="498"/>
      <c r="O107" s="498"/>
      <c r="P107" s="498"/>
      <c r="Q107" s="498"/>
      <c r="R107" s="498"/>
      <c r="S107" s="499"/>
      <c r="T107" s="27"/>
      <c r="U107" s="56"/>
    </row>
    <row r="108" spans="2:21" s="2" customFormat="1" ht="40" customHeight="1" x14ac:dyDescent="0.35">
      <c r="B108" s="56"/>
      <c r="D108" s="483" t="s">
        <v>372</v>
      </c>
      <c r="E108" s="516"/>
      <c r="F108" s="516"/>
      <c r="G108" s="467"/>
      <c r="H108" s="467"/>
      <c r="I108" s="467"/>
      <c r="J108" s="467"/>
      <c r="K108" s="468"/>
      <c r="L108" s="498"/>
      <c r="M108" s="498"/>
      <c r="N108" s="498"/>
      <c r="O108" s="498"/>
      <c r="P108" s="498"/>
      <c r="Q108" s="498"/>
      <c r="R108" s="498"/>
      <c r="S108" s="499"/>
      <c r="T108" s="27"/>
      <c r="U108" s="56"/>
    </row>
    <row r="109" spans="2:21" s="2" customFormat="1" ht="40" customHeight="1" x14ac:dyDescent="0.35">
      <c r="B109" s="56"/>
      <c r="D109" s="483"/>
      <c r="E109" s="516"/>
      <c r="F109" s="516"/>
      <c r="G109" s="467"/>
      <c r="H109" s="467"/>
      <c r="I109" s="467"/>
      <c r="J109" s="467"/>
      <c r="K109" s="468"/>
      <c r="L109" s="498"/>
      <c r="M109" s="498"/>
      <c r="N109" s="498"/>
      <c r="O109" s="498"/>
      <c r="P109" s="498"/>
      <c r="Q109" s="498"/>
      <c r="R109" s="498"/>
      <c r="S109" s="499"/>
      <c r="T109" s="27"/>
      <c r="U109" s="56"/>
    </row>
    <row r="110" spans="2:21" s="2" customFormat="1" ht="40" customHeight="1" x14ac:dyDescent="0.35">
      <c r="B110" s="56"/>
      <c r="D110" s="483"/>
      <c r="E110" s="516"/>
      <c r="F110" s="516"/>
      <c r="G110" s="467"/>
      <c r="H110" s="467"/>
      <c r="I110" s="467"/>
      <c r="J110" s="467"/>
      <c r="K110" s="468"/>
      <c r="L110" s="498"/>
      <c r="M110" s="498"/>
      <c r="N110" s="498"/>
      <c r="O110" s="498"/>
      <c r="P110" s="498"/>
      <c r="Q110" s="498"/>
      <c r="R110" s="498"/>
      <c r="S110" s="499"/>
      <c r="T110" s="27"/>
      <c r="U110" s="56"/>
    </row>
    <row r="111" spans="2:21" s="2" customFormat="1" ht="109.5" customHeight="1" x14ac:dyDescent="0.35">
      <c r="B111" s="56"/>
      <c r="D111" s="483"/>
      <c r="E111" s="516"/>
      <c r="F111" s="516"/>
      <c r="G111" s="467"/>
      <c r="H111" s="467"/>
      <c r="I111" s="467"/>
      <c r="J111" s="467"/>
      <c r="K111" s="468"/>
      <c r="L111" s="498"/>
      <c r="M111" s="498"/>
      <c r="N111" s="498"/>
      <c r="O111" s="498"/>
      <c r="P111" s="498"/>
      <c r="Q111" s="498"/>
      <c r="R111" s="498"/>
      <c r="S111" s="499"/>
      <c r="T111" s="27"/>
      <c r="U111" s="56"/>
    </row>
    <row r="112" spans="2:21" s="2" customFormat="1" ht="219" customHeight="1" x14ac:dyDescent="0.35">
      <c r="B112" s="56"/>
      <c r="D112" s="483"/>
      <c r="E112" s="516"/>
      <c r="F112" s="516"/>
      <c r="G112" s="467"/>
      <c r="H112" s="467"/>
      <c r="I112" s="467"/>
      <c r="J112" s="467"/>
      <c r="K112" s="468"/>
      <c r="L112" s="498"/>
      <c r="M112" s="498"/>
      <c r="N112" s="498"/>
      <c r="O112" s="498"/>
      <c r="P112" s="498"/>
      <c r="Q112" s="498"/>
      <c r="R112" s="498"/>
      <c r="S112" s="499"/>
      <c r="T112" s="27"/>
      <c r="U112" s="56"/>
    </row>
    <row r="113" spans="2:21" s="2" customFormat="1" ht="22.5" customHeight="1" x14ac:dyDescent="0.35">
      <c r="B113" s="56"/>
      <c r="D113" s="155"/>
      <c r="E113" s="48"/>
      <c r="F113" s="48"/>
      <c r="G113" s="467"/>
      <c r="H113" s="467"/>
      <c r="I113" s="467"/>
      <c r="J113" s="467"/>
      <c r="K113" s="468"/>
      <c r="L113" s="498"/>
      <c r="M113" s="498"/>
      <c r="N113" s="498"/>
      <c r="O113" s="498"/>
      <c r="P113" s="498"/>
      <c r="Q113" s="498"/>
      <c r="R113" s="498"/>
      <c r="S113" s="499"/>
      <c r="T113" s="27"/>
      <c r="U113" s="56"/>
    </row>
    <row r="114" spans="2:21" s="2" customFormat="1" ht="40" customHeight="1" x14ac:dyDescent="0.35">
      <c r="B114" s="56"/>
      <c r="D114" s="544" t="s">
        <v>179</v>
      </c>
      <c r="E114" s="545"/>
      <c r="F114" s="545"/>
      <c r="G114" s="276" t="s">
        <v>75</v>
      </c>
      <c r="H114" s="85"/>
      <c r="I114" s="85"/>
      <c r="J114" s="85"/>
      <c r="K114" s="183"/>
      <c r="L114" s="394" t="s">
        <v>51</v>
      </c>
      <c r="M114" s="280" t="str">
        <f>IF(G114="Réponse","",IF(G114="Oui","Il faut préciser le niveau de protection réglementaire.","Il existe un risque d'isolement important."))</f>
        <v/>
      </c>
      <c r="N114" s="187"/>
      <c r="O114" s="187"/>
      <c r="P114" s="187"/>
      <c r="Q114" s="187"/>
      <c r="R114" s="278"/>
      <c r="S114" s="279"/>
      <c r="T114" s="27"/>
      <c r="U114" s="56"/>
    </row>
    <row r="115" spans="2:21" s="2" customFormat="1" ht="40" customHeight="1" x14ac:dyDescent="0.35">
      <c r="B115" s="56"/>
      <c r="D115" s="544"/>
      <c r="E115" s="545"/>
      <c r="F115" s="545"/>
      <c r="G115" s="467"/>
      <c r="H115" s="467"/>
      <c r="I115" s="467"/>
      <c r="J115" s="467"/>
      <c r="K115" s="468"/>
      <c r="L115" s="497"/>
      <c r="M115" s="498"/>
      <c r="N115" s="498"/>
      <c r="O115" s="498"/>
      <c r="P115" s="498"/>
      <c r="Q115" s="498"/>
      <c r="R115" s="498"/>
      <c r="S115" s="499"/>
      <c r="T115" s="27"/>
      <c r="U115" s="56"/>
    </row>
    <row r="116" spans="2:21" s="2" customFormat="1" ht="40" customHeight="1" x14ac:dyDescent="0.35">
      <c r="B116" s="56"/>
      <c r="D116" s="460" t="s">
        <v>392</v>
      </c>
      <c r="E116" s="462"/>
      <c r="F116" s="462"/>
      <c r="G116" s="467"/>
      <c r="H116" s="467"/>
      <c r="I116" s="467"/>
      <c r="J116" s="467"/>
      <c r="K116" s="468"/>
      <c r="L116" s="497"/>
      <c r="M116" s="498"/>
      <c r="N116" s="498"/>
      <c r="O116" s="498"/>
      <c r="P116" s="498"/>
      <c r="Q116" s="498"/>
      <c r="R116" s="498"/>
      <c r="S116" s="499"/>
      <c r="T116" s="27"/>
      <c r="U116" s="56"/>
    </row>
    <row r="117" spans="2:21" s="2" customFormat="1" ht="40" customHeight="1" x14ac:dyDescent="0.35">
      <c r="B117" s="56"/>
      <c r="D117" s="460"/>
      <c r="E117" s="462"/>
      <c r="F117" s="462"/>
      <c r="G117" s="467"/>
      <c r="H117" s="467"/>
      <c r="I117" s="467"/>
      <c r="J117" s="467"/>
      <c r="K117" s="468"/>
      <c r="L117" s="497"/>
      <c r="M117" s="498"/>
      <c r="N117" s="498"/>
      <c r="O117" s="498"/>
      <c r="P117" s="498"/>
      <c r="Q117" s="498"/>
      <c r="R117" s="498"/>
      <c r="S117" s="499"/>
      <c r="T117" s="27"/>
      <c r="U117" s="56"/>
    </row>
    <row r="118" spans="2:21" s="2" customFormat="1" ht="40" customHeight="1" x14ac:dyDescent="0.35">
      <c r="B118" s="56"/>
      <c r="D118" s="460"/>
      <c r="E118" s="462"/>
      <c r="F118" s="462"/>
      <c r="G118" s="467"/>
      <c r="H118" s="467"/>
      <c r="I118" s="467"/>
      <c r="J118" s="467"/>
      <c r="K118" s="468"/>
      <c r="L118" s="497"/>
      <c r="M118" s="498"/>
      <c r="N118" s="498"/>
      <c r="O118" s="498"/>
      <c r="P118" s="498"/>
      <c r="Q118" s="498"/>
      <c r="R118" s="498"/>
      <c r="S118" s="499"/>
      <c r="T118" s="27"/>
      <c r="U118" s="56"/>
    </row>
    <row r="119" spans="2:21" s="2" customFormat="1" ht="85.5" customHeight="1" x14ac:dyDescent="0.35">
      <c r="B119" s="56"/>
      <c r="D119" s="460"/>
      <c r="E119" s="462"/>
      <c r="F119" s="462"/>
      <c r="G119" s="467"/>
      <c r="H119" s="467"/>
      <c r="I119" s="467"/>
      <c r="J119" s="467"/>
      <c r="K119" s="468"/>
      <c r="L119" s="497"/>
      <c r="M119" s="498"/>
      <c r="N119" s="498"/>
      <c r="O119" s="498"/>
      <c r="P119" s="498"/>
      <c r="Q119" s="498"/>
      <c r="R119" s="498"/>
      <c r="S119" s="499"/>
      <c r="T119" s="27"/>
      <c r="U119" s="56"/>
    </row>
    <row r="120" spans="2:21" s="2" customFormat="1" ht="207.75" customHeight="1" x14ac:dyDescent="0.35">
      <c r="B120" s="56"/>
      <c r="D120" s="460"/>
      <c r="E120" s="462"/>
      <c r="F120" s="462"/>
      <c r="G120" s="467"/>
      <c r="H120" s="467"/>
      <c r="I120" s="467"/>
      <c r="J120" s="467"/>
      <c r="K120" s="468"/>
      <c r="L120" s="500"/>
      <c r="M120" s="501"/>
      <c r="N120" s="501"/>
      <c r="O120" s="501"/>
      <c r="P120" s="501"/>
      <c r="Q120" s="501"/>
      <c r="R120" s="501"/>
      <c r="S120" s="502"/>
      <c r="T120" s="27"/>
      <c r="U120" s="56"/>
    </row>
    <row r="121" spans="2:21" s="2" customFormat="1" ht="40" customHeight="1" x14ac:dyDescent="0.35">
      <c r="B121" s="56"/>
      <c r="D121" s="560" t="s">
        <v>373</v>
      </c>
      <c r="E121" s="561"/>
      <c r="F121" s="561"/>
      <c r="G121" s="276" t="s">
        <v>75</v>
      </c>
      <c r="H121" s="85"/>
      <c r="I121" s="85"/>
      <c r="J121" s="85"/>
      <c r="K121" s="183"/>
      <c r="L121" s="394" t="s">
        <v>51</v>
      </c>
      <c r="M121" s="280" t="str">
        <f>IF(G121="Oui","Il existe un risque d'isolement important.","")</f>
        <v/>
      </c>
      <c r="N121" s="197"/>
      <c r="O121" s="197"/>
      <c r="P121" s="197"/>
      <c r="Q121" s="197"/>
      <c r="R121" s="278"/>
      <c r="S121" s="279"/>
      <c r="T121" s="27"/>
      <c r="U121" s="56"/>
    </row>
    <row r="122" spans="2:21" s="2" customFormat="1" ht="40" customHeight="1" x14ac:dyDescent="0.35">
      <c r="B122" s="56"/>
      <c r="D122" s="544"/>
      <c r="E122" s="545"/>
      <c r="F122" s="545"/>
      <c r="G122" s="467"/>
      <c r="H122" s="467"/>
      <c r="I122" s="467"/>
      <c r="J122" s="467"/>
      <c r="K122" s="468"/>
      <c r="L122" s="497"/>
      <c r="M122" s="498"/>
      <c r="N122" s="498"/>
      <c r="O122" s="498"/>
      <c r="P122" s="498"/>
      <c r="Q122" s="498"/>
      <c r="R122" s="498"/>
      <c r="S122" s="499"/>
      <c r="T122" s="27"/>
      <c r="U122" s="56"/>
    </row>
    <row r="123" spans="2:21" s="2" customFormat="1" ht="40" customHeight="1" x14ac:dyDescent="0.35">
      <c r="B123" s="56"/>
      <c r="D123" s="579" t="s">
        <v>354</v>
      </c>
      <c r="E123" s="462"/>
      <c r="F123" s="462"/>
      <c r="G123" s="467"/>
      <c r="H123" s="467"/>
      <c r="I123" s="467"/>
      <c r="J123" s="467"/>
      <c r="K123" s="468"/>
      <c r="L123" s="497"/>
      <c r="M123" s="498"/>
      <c r="N123" s="498"/>
      <c r="O123" s="498"/>
      <c r="P123" s="498"/>
      <c r="Q123" s="498"/>
      <c r="R123" s="498"/>
      <c r="S123" s="499"/>
      <c r="T123" s="27"/>
      <c r="U123" s="56"/>
    </row>
    <row r="124" spans="2:21" s="2" customFormat="1" ht="40" customHeight="1" x14ac:dyDescent="0.35">
      <c r="B124" s="56"/>
      <c r="D124" s="460"/>
      <c r="E124" s="462"/>
      <c r="F124" s="462"/>
      <c r="G124" s="467"/>
      <c r="H124" s="467"/>
      <c r="I124" s="467"/>
      <c r="J124" s="467"/>
      <c r="K124" s="468"/>
      <c r="L124" s="497"/>
      <c r="M124" s="498"/>
      <c r="N124" s="498"/>
      <c r="O124" s="498"/>
      <c r="P124" s="498"/>
      <c r="Q124" s="498"/>
      <c r="R124" s="498"/>
      <c r="S124" s="499"/>
      <c r="T124" s="27"/>
      <c r="U124" s="56"/>
    </row>
    <row r="125" spans="2:21" s="2" customFormat="1" ht="72.75" customHeight="1" x14ac:dyDescent="0.35">
      <c r="B125" s="56"/>
      <c r="D125" s="483" t="s">
        <v>394</v>
      </c>
      <c r="E125" s="516"/>
      <c r="F125" s="516"/>
      <c r="G125" s="467"/>
      <c r="H125" s="467"/>
      <c r="I125" s="467"/>
      <c r="J125" s="467"/>
      <c r="K125" s="468"/>
      <c r="L125" s="497"/>
      <c r="M125" s="498"/>
      <c r="N125" s="498"/>
      <c r="O125" s="498"/>
      <c r="P125" s="498"/>
      <c r="Q125" s="498"/>
      <c r="R125" s="498"/>
      <c r="S125" s="499"/>
      <c r="T125" s="27"/>
      <c r="U125" s="56"/>
    </row>
    <row r="126" spans="2:21" s="2" customFormat="1" ht="146.25" customHeight="1" x14ac:dyDescent="0.35">
      <c r="B126" s="56"/>
      <c r="D126" s="483"/>
      <c r="E126" s="516"/>
      <c r="F126" s="516"/>
      <c r="G126" s="467"/>
      <c r="H126" s="467"/>
      <c r="I126" s="467"/>
      <c r="J126" s="467"/>
      <c r="K126" s="468"/>
      <c r="L126" s="497"/>
      <c r="M126" s="498"/>
      <c r="N126" s="498"/>
      <c r="O126" s="498"/>
      <c r="P126" s="498"/>
      <c r="Q126" s="498"/>
      <c r="R126" s="498"/>
      <c r="S126" s="499"/>
      <c r="T126" s="27"/>
      <c r="U126" s="56"/>
    </row>
    <row r="127" spans="2:21" s="2" customFormat="1" ht="60" customHeight="1" x14ac:dyDescent="0.35">
      <c r="B127" s="56"/>
      <c r="D127" s="560" t="s">
        <v>261</v>
      </c>
      <c r="E127" s="561"/>
      <c r="F127" s="561"/>
      <c r="G127" s="276" t="s">
        <v>75</v>
      </c>
      <c r="H127" s="85"/>
      <c r="I127" s="85"/>
      <c r="J127" s="85"/>
      <c r="K127" s="183"/>
      <c r="L127" s="394" t="s">
        <v>51</v>
      </c>
      <c r="M127" s="277" t="str">
        <f>IF(G127="Oui","Il existe un risque d'isolement important.","")</f>
        <v/>
      </c>
      <c r="N127" s="197"/>
      <c r="O127" s="197"/>
      <c r="P127" s="197"/>
      <c r="Q127" s="197"/>
      <c r="R127" s="278"/>
      <c r="S127" s="279"/>
      <c r="T127" s="27"/>
      <c r="U127" s="56"/>
    </row>
    <row r="128" spans="2:21" s="2" customFormat="1" ht="40" customHeight="1" x14ac:dyDescent="0.35">
      <c r="B128" s="56"/>
      <c r="D128" s="460" t="s">
        <v>393</v>
      </c>
      <c r="E128" s="462"/>
      <c r="F128" s="462"/>
      <c r="G128" s="695"/>
      <c r="H128" s="695"/>
      <c r="I128" s="695"/>
      <c r="J128" s="695"/>
      <c r="K128" s="696"/>
      <c r="L128" s="498"/>
      <c r="M128" s="498"/>
      <c r="N128" s="498"/>
      <c r="O128" s="498"/>
      <c r="P128" s="498"/>
      <c r="Q128" s="498"/>
      <c r="R128" s="498"/>
      <c r="S128" s="499"/>
      <c r="T128" s="27"/>
      <c r="U128" s="56"/>
    </row>
    <row r="129" spans="2:29" s="2" customFormat="1" ht="69" customHeight="1" x14ac:dyDescent="0.35">
      <c r="B129" s="56"/>
      <c r="D129" s="460"/>
      <c r="E129" s="462"/>
      <c r="F129" s="462"/>
      <c r="G129" s="695"/>
      <c r="H129" s="695"/>
      <c r="I129" s="695"/>
      <c r="J129" s="695"/>
      <c r="K129" s="696"/>
      <c r="L129" s="498"/>
      <c r="M129" s="498"/>
      <c r="N129" s="498"/>
      <c r="O129" s="498"/>
      <c r="P129" s="498"/>
      <c r="Q129" s="498"/>
      <c r="R129" s="498"/>
      <c r="S129" s="499"/>
      <c r="T129" s="27"/>
      <c r="U129" s="56"/>
    </row>
    <row r="130" spans="2:29" s="2" customFormat="1" ht="40" customHeight="1" x14ac:dyDescent="0.35">
      <c r="B130" s="56"/>
      <c r="D130" s="42"/>
      <c r="E130" s="21"/>
      <c r="F130" s="21"/>
      <c r="G130" s="695"/>
      <c r="H130" s="695"/>
      <c r="I130" s="695"/>
      <c r="J130" s="695"/>
      <c r="K130" s="696"/>
      <c r="L130" s="498"/>
      <c r="M130" s="498"/>
      <c r="N130" s="498"/>
      <c r="O130" s="498"/>
      <c r="P130" s="498"/>
      <c r="Q130" s="498"/>
      <c r="R130" s="498"/>
      <c r="S130" s="499"/>
      <c r="T130" s="27"/>
      <c r="U130" s="56"/>
    </row>
    <row r="131" spans="2:29" s="2" customFormat="1" ht="40" customHeight="1" x14ac:dyDescent="0.35">
      <c r="B131" s="56"/>
      <c r="D131" s="44"/>
      <c r="E131" s="45"/>
      <c r="F131" s="45"/>
      <c r="G131" s="697"/>
      <c r="H131" s="697"/>
      <c r="I131" s="697"/>
      <c r="J131" s="697"/>
      <c r="K131" s="698"/>
      <c r="L131" s="501"/>
      <c r="M131" s="501"/>
      <c r="N131" s="501"/>
      <c r="O131" s="501"/>
      <c r="P131" s="501"/>
      <c r="Q131" s="501"/>
      <c r="R131" s="501"/>
      <c r="S131" s="502"/>
      <c r="T131" s="27"/>
      <c r="U131" s="56"/>
    </row>
    <row r="132" spans="2:29" s="2" customFormat="1" ht="15.75" customHeight="1" x14ac:dyDescent="0.35">
      <c r="B132" s="56"/>
      <c r="E132" s="96"/>
      <c r="F132" s="97"/>
      <c r="G132" s="97"/>
      <c r="H132" s="97"/>
      <c r="I132" s="97"/>
      <c r="J132" s="97"/>
      <c r="K132" s="97"/>
      <c r="L132" s="98"/>
      <c r="M132" s="98"/>
      <c r="N132" s="98"/>
      <c r="O132" s="98"/>
      <c r="P132" s="98"/>
      <c r="Q132" s="98"/>
      <c r="R132" s="98"/>
      <c r="S132" s="98"/>
      <c r="T132" s="99"/>
      <c r="U132" s="56"/>
    </row>
    <row r="133" spans="2:29" s="2" customFormat="1" ht="18.649999999999999" customHeight="1" x14ac:dyDescent="0.35">
      <c r="B133" s="56"/>
      <c r="E133" s="96"/>
      <c r="F133" s="97"/>
      <c r="G133" s="97"/>
      <c r="H133" s="264"/>
      <c r="I133" s="264"/>
      <c r="J133" s="97"/>
      <c r="K133" s="97"/>
      <c r="L133" s="98"/>
      <c r="M133" s="98"/>
      <c r="N133" s="98"/>
      <c r="O133" s="98"/>
      <c r="P133" s="98"/>
      <c r="Q133" s="98"/>
      <c r="R133" s="98"/>
      <c r="S133" s="98"/>
      <c r="T133" s="99"/>
      <c r="U133" s="56"/>
    </row>
    <row r="134" spans="2:29" s="2" customFormat="1" ht="15.65" customHeight="1" x14ac:dyDescent="0.35">
      <c r="B134" s="56"/>
      <c r="E134" s="96"/>
      <c r="F134" s="97"/>
      <c r="G134" s="97"/>
      <c r="H134" s="264"/>
      <c r="I134" s="264"/>
      <c r="J134" s="97"/>
      <c r="K134" s="97"/>
      <c r="L134" s="98"/>
      <c r="M134" s="98"/>
      <c r="N134" s="98"/>
      <c r="O134" s="98"/>
      <c r="P134" s="98"/>
      <c r="Q134" s="98"/>
      <c r="R134" s="98"/>
      <c r="S134" s="98"/>
      <c r="T134" s="99"/>
      <c r="U134" s="56"/>
    </row>
    <row r="135" spans="2:29" s="2" customFormat="1" ht="15.75" customHeight="1" x14ac:dyDescent="0.35">
      <c r="B135" s="56"/>
      <c r="E135" s="96"/>
      <c r="F135" s="97"/>
      <c r="G135" s="97"/>
      <c r="H135" s="264"/>
      <c r="I135" s="264"/>
      <c r="J135" s="97"/>
      <c r="K135" s="97"/>
      <c r="L135" s="98"/>
      <c r="M135" s="98"/>
      <c r="N135" s="98"/>
      <c r="O135" s="98"/>
      <c r="P135" s="98"/>
      <c r="Q135" s="98"/>
      <c r="R135" s="98"/>
      <c r="S135" s="98"/>
      <c r="T135" s="99"/>
      <c r="U135" s="56"/>
    </row>
    <row r="136" spans="2:29" s="2" customFormat="1" ht="15.75" customHeight="1" x14ac:dyDescent="0.35">
      <c r="B136" s="56"/>
      <c r="E136" s="96"/>
      <c r="F136" s="97"/>
      <c r="G136" s="97"/>
      <c r="H136" s="97"/>
      <c r="I136" s="97"/>
      <c r="J136" s="97"/>
      <c r="K136" s="97"/>
      <c r="L136" s="98"/>
      <c r="M136" s="98"/>
      <c r="N136" s="98"/>
      <c r="O136" s="98"/>
      <c r="P136" s="98"/>
      <c r="Q136" s="98"/>
      <c r="R136" s="98"/>
      <c r="S136" s="98"/>
      <c r="T136" s="99"/>
      <c r="U136" s="56"/>
    </row>
    <row r="137" spans="2:29" s="2" customFormat="1" ht="62.25" customHeight="1" x14ac:dyDescent="0.35">
      <c r="B137" s="56"/>
      <c r="E137" s="96"/>
      <c r="F137" s="96"/>
      <c r="G137" s="96"/>
      <c r="H137" s="96"/>
      <c r="I137" s="96"/>
      <c r="J137" s="96"/>
      <c r="K137" s="96"/>
      <c r="L137" s="96"/>
      <c r="M137" s="96"/>
      <c r="N137" s="96"/>
      <c r="O137" s="96"/>
      <c r="P137" s="96"/>
      <c r="Q137" s="96"/>
      <c r="R137" s="96"/>
      <c r="S137" s="96"/>
      <c r="T137" s="96"/>
      <c r="U137" s="56"/>
    </row>
    <row r="138" spans="2:29" s="2" customFormat="1" ht="39.65" customHeight="1" x14ac:dyDescent="0.35">
      <c r="B138" s="56"/>
      <c r="C138" s="56"/>
      <c r="D138" s="56"/>
      <c r="E138" s="56"/>
      <c r="F138" s="56"/>
      <c r="G138" s="56"/>
      <c r="H138" s="56"/>
      <c r="I138" s="56"/>
      <c r="J138" s="56"/>
      <c r="K138" s="56"/>
      <c r="L138" s="56"/>
      <c r="M138" s="56"/>
      <c r="N138" s="56"/>
      <c r="O138" s="56"/>
      <c r="P138" s="56"/>
      <c r="Q138" s="56"/>
      <c r="R138" s="56"/>
      <c r="S138" s="56"/>
      <c r="T138" s="56"/>
      <c r="U138" s="56"/>
    </row>
    <row r="139" spans="2:29" s="2" customFormat="1" ht="15" customHeight="1" x14ac:dyDescent="0.35">
      <c r="U139" s="57"/>
    </row>
    <row r="140" spans="2:29" s="2" customFormat="1" ht="15" customHeight="1" x14ac:dyDescent="0.35">
      <c r="U140" s="57"/>
    </row>
    <row r="141" spans="2:29" s="2" customFormat="1" ht="15" customHeight="1" x14ac:dyDescent="0.35">
      <c r="U141" s="57"/>
    </row>
    <row r="142" spans="2:29" s="2" customFormat="1" ht="15" customHeight="1" x14ac:dyDescent="0.35"/>
    <row r="143" spans="2:29" s="2" customFormat="1" ht="59.5" x14ac:dyDescent="0.35">
      <c r="B143" s="578" t="s">
        <v>48</v>
      </c>
      <c r="C143" s="578"/>
      <c r="D143" s="578"/>
      <c r="E143" s="578"/>
      <c r="F143" s="578"/>
      <c r="G143" s="578"/>
      <c r="H143" s="578"/>
      <c r="I143" s="578"/>
      <c r="J143" s="578"/>
      <c r="K143" s="578"/>
      <c r="L143" s="578"/>
      <c r="M143" s="578"/>
      <c r="N143" s="578"/>
      <c r="O143" s="578"/>
      <c r="P143" s="578"/>
      <c r="Q143" s="578"/>
      <c r="R143" s="578"/>
      <c r="S143" s="578"/>
      <c r="T143" s="578"/>
      <c r="U143" s="578"/>
      <c r="V143" s="26"/>
      <c r="W143" s="26"/>
      <c r="X143" s="26"/>
      <c r="Y143" s="26"/>
      <c r="Z143" s="26"/>
      <c r="AA143" s="26"/>
      <c r="AB143" s="26"/>
      <c r="AC143" s="26"/>
    </row>
    <row r="144" spans="2:29" s="2" customFormat="1" ht="59.5" x14ac:dyDescent="0.35">
      <c r="B144" s="82"/>
      <c r="U144" s="82"/>
    </row>
    <row r="145" spans="2:26" s="2" customFormat="1" ht="14.5" customHeight="1" x14ac:dyDescent="0.35">
      <c r="B145" s="82"/>
      <c r="D145" s="591" t="s">
        <v>285</v>
      </c>
      <c r="E145" s="522"/>
      <c r="F145" s="522"/>
      <c r="G145" s="522"/>
      <c r="H145" s="522"/>
      <c r="I145" s="522"/>
      <c r="J145" s="522"/>
      <c r="K145" s="522"/>
      <c r="L145" s="522"/>
      <c r="M145" s="522"/>
      <c r="N145" s="522"/>
      <c r="O145" s="522"/>
      <c r="P145" s="522"/>
      <c r="Q145" s="522"/>
      <c r="R145" s="522"/>
      <c r="S145" s="592"/>
      <c r="U145" s="82"/>
    </row>
    <row r="146" spans="2:26" s="2" customFormat="1" ht="14.5" customHeight="1" x14ac:dyDescent="0.35">
      <c r="B146" s="82"/>
      <c r="D146" s="593"/>
      <c r="E146" s="594"/>
      <c r="F146" s="594"/>
      <c r="G146" s="594"/>
      <c r="H146" s="594"/>
      <c r="I146" s="594"/>
      <c r="J146" s="594"/>
      <c r="K146" s="594"/>
      <c r="L146" s="594"/>
      <c r="M146" s="594"/>
      <c r="N146" s="594"/>
      <c r="O146" s="594"/>
      <c r="P146" s="594"/>
      <c r="Q146" s="594"/>
      <c r="R146" s="594"/>
      <c r="S146" s="595"/>
      <c r="U146" s="82"/>
    </row>
    <row r="147" spans="2:26" s="2" customFormat="1" ht="15" customHeight="1" x14ac:dyDescent="0.35">
      <c r="B147" s="82"/>
      <c r="D147" s="593"/>
      <c r="E147" s="594"/>
      <c r="F147" s="594"/>
      <c r="G147" s="594"/>
      <c r="H147" s="594"/>
      <c r="I147" s="594"/>
      <c r="J147" s="594"/>
      <c r="K147" s="594"/>
      <c r="L147" s="594"/>
      <c r="M147" s="594"/>
      <c r="N147" s="594"/>
      <c r="O147" s="594"/>
      <c r="P147" s="594"/>
      <c r="Q147" s="594"/>
      <c r="R147" s="594"/>
      <c r="S147" s="595"/>
      <c r="U147" s="82"/>
    </row>
    <row r="148" spans="2:26" s="2" customFormat="1" ht="61.5" customHeight="1" x14ac:dyDescent="0.35">
      <c r="B148" s="82"/>
      <c r="D148" s="517" t="s">
        <v>286</v>
      </c>
      <c r="E148" s="543"/>
      <c r="F148" s="123" t="s">
        <v>75</v>
      </c>
      <c r="G148" s="693" t="str">
        <f>IF(F148="Oui","Quelles sont les mesures prévues pour encadrer ces conflits d'usages ?","")</f>
        <v/>
      </c>
      <c r="H148" s="694"/>
      <c r="I148" s="694"/>
      <c r="J148" s="337" t="s">
        <v>75</v>
      </c>
      <c r="K148" s="151"/>
      <c r="L148" s="169" t="s">
        <v>51</v>
      </c>
      <c r="M148" s="760" t="str">
        <f>IF(J148="Bail rural","Danger : La signature d’un bail rural sans clauses environnementales confère à l’agriculteur.ice une totale liberté dans le choix des pratiques culturales."&amp;" Un simple bail rural ne confère donc pas suffisamment de droits au bénéficiaire de l’agrément SNCRR pour assurer la mise en œuvre de ses obligations.","")</f>
        <v/>
      </c>
      <c r="N148" s="601"/>
      <c r="O148" s="601"/>
      <c r="P148" s="601"/>
      <c r="Q148" s="601"/>
      <c r="R148" s="601"/>
      <c r="S148" s="602"/>
      <c r="U148" s="82"/>
    </row>
    <row r="149" spans="2:26" s="2" customFormat="1" ht="68.5" customHeight="1" x14ac:dyDescent="0.35">
      <c r="B149" s="82"/>
      <c r="D149" s="483" t="s">
        <v>395</v>
      </c>
      <c r="E149" s="516"/>
      <c r="F149" s="585"/>
      <c r="G149" s="585"/>
      <c r="H149" s="585"/>
      <c r="I149" s="585"/>
      <c r="J149" s="585"/>
      <c r="K149" s="586"/>
      <c r="L149" s="497"/>
      <c r="M149" s="498"/>
      <c r="N149" s="498"/>
      <c r="O149" s="498"/>
      <c r="P149" s="498"/>
      <c r="Q149" s="498"/>
      <c r="R149" s="498"/>
      <c r="S149" s="499"/>
      <c r="U149" s="82"/>
    </row>
    <row r="150" spans="2:26" s="2" customFormat="1" ht="103.5" customHeight="1" x14ac:dyDescent="0.35">
      <c r="B150" s="82"/>
      <c r="D150" s="483"/>
      <c r="E150" s="516"/>
      <c r="F150" s="585"/>
      <c r="G150" s="585"/>
      <c r="H150" s="585"/>
      <c r="I150" s="585"/>
      <c r="J150" s="585"/>
      <c r="K150" s="586"/>
      <c r="L150" s="497"/>
      <c r="M150" s="498"/>
      <c r="N150" s="498"/>
      <c r="O150" s="498"/>
      <c r="P150" s="498"/>
      <c r="Q150" s="498"/>
      <c r="R150" s="498"/>
      <c r="S150" s="499"/>
      <c r="U150" s="82"/>
    </row>
    <row r="151" spans="2:26" s="2" customFormat="1" ht="88" customHeight="1" x14ac:dyDescent="0.35">
      <c r="B151" s="82"/>
      <c r="D151" s="483"/>
      <c r="E151" s="516"/>
      <c r="F151" s="585"/>
      <c r="G151" s="585"/>
      <c r="H151" s="585"/>
      <c r="I151" s="585"/>
      <c r="J151" s="585"/>
      <c r="K151" s="586"/>
      <c r="L151" s="497"/>
      <c r="M151" s="498"/>
      <c r="N151" s="498"/>
      <c r="O151" s="498"/>
      <c r="P151" s="498"/>
      <c r="Q151" s="498"/>
      <c r="R151" s="498"/>
      <c r="S151" s="499"/>
      <c r="U151" s="82"/>
    </row>
    <row r="152" spans="2:26" s="2" customFormat="1" ht="103.5" customHeight="1" x14ac:dyDescent="0.35">
      <c r="B152" s="82"/>
      <c r="D152" s="483"/>
      <c r="E152" s="516"/>
      <c r="F152" s="587"/>
      <c r="G152" s="587"/>
      <c r="H152" s="587"/>
      <c r="I152" s="587"/>
      <c r="J152" s="587"/>
      <c r="K152" s="588"/>
      <c r="L152" s="500"/>
      <c r="M152" s="501"/>
      <c r="N152" s="501"/>
      <c r="O152" s="501"/>
      <c r="P152" s="501"/>
      <c r="Q152" s="501"/>
      <c r="R152" s="501"/>
      <c r="S152" s="502"/>
      <c r="U152" s="82"/>
    </row>
    <row r="153" spans="2:26" s="2" customFormat="1" ht="47.25" customHeight="1" x14ac:dyDescent="0.35">
      <c r="B153" s="82"/>
      <c r="D153" s="520" t="s">
        <v>262</v>
      </c>
      <c r="E153" s="521"/>
      <c r="F153" s="521"/>
      <c r="G153" s="521"/>
      <c r="H153" s="521"/>
      <c r="I153" s="521"/>
      <c r="J153" s="521"/>
      <c r="K153" s="521"/>
      <c r="L153" s="522"/>
      <c r="M153" s="521"/>
      <c r="N153" s="521"/>
      <c r="O153" s="521"/>
      <c r="P153" s="521"/>
      <c r="Q153" s="521"/>
      <c r="R153" s="521"/>
      <c r="S153" s="523"/>
      <c r="U153" s="82"/>
    </row>
    <row r="154" spans="2:26" s="2" customFormat="1" ht="68.25" customHeight="1" x14ac:dyDescent="0.35">
      <c r="B154" s="82"/>
      <c r="D154" s="589" t="s">
        <v>374</v>
      </c>
      <c r="E154" s="590"/>
      <c r="F154" s="123" t="s">
        <v>75</v>
      </c>
      <c r="G154" s="774" t="s">
        <v>266</v>
      </c>
      <c r="H154" s="775"/>
      <c r="I154" s="775"/>
      <c r="J154" s="130" t="s">
        <v>75</v>
      </c>
      <c r="K154" s="86"/>
      <c r="L154" s="357" t="str">
        <f>IF(F154="Réponse","",IF(F154="Non","Favorable",IF(J154="Oui","Favorable",IF(J154="Non","Rédhibitoire",""))))</f>
        <v/>
      </c>
      <c r="M154" s="601" t="str">
        <f>IF(J154="Non","Réponse contraire à l'arrêté du 21 novembre 2024 définissant les conditions d'agrément d'un Site Naturel de Compensation, de Restauration et de Renaturation (Article L. 163-1-A du code de l'environnement)."," ")</f>
        <v xml:space="preserve"> </v>
      </c>
      <c r="N154" s="601"/>
      <c r="O154" s="601"/>
      <c r="P154" s="601"/>
      <c r="Q154" s="601"/>
      <c r="R154" s="601"/>
      <c r="S154" s="602"/>
      <c r="U154" s="82"/>
      <c r="W154" s="673"/>
      <c r="X154" s="673"/>
      <c r="Y154" s="673"/>
      <c r="Z154" s="673"/>
    </row>
    <row r="155" spans="2:26" s="2" customFormat="1" ht="38.25" customHeight="1" x14ac:dyDescent="0.35">
      <c r="B155" s="82"/>
      <c r="D155" s="460" t="s">
        <v>375</v>
      </c>
      <c r="E155" s="462"/>
      <c r="F155" s="467"/>
      <c r="G155" s="467"/>
      <c r="H155" s="467"/>
      <c r="I155" s="467"/>
      <c r="J155" s="467"/>
      <c r="K155" s="468"/>
      <c r="L155" s="497"/>
      <c r="M155" s="498"/>
      <c r="N155" s="498"/>
      <c r="O155" s="498"/>
      <c r="P155" s="498"/>
      <c r="Q155" s="498"/>
      <c r="R155" s="498"/>
      <c r="S155" s="499"/>
      <c r="U155" s="82"/>
    </row>
    <row r="156" spans="2:26" s="2" customFormat="1" ht="34.5" customHeight="1" x14ac:dyDescent="0.35">
      <c r="B156" s="82"/>
      <c r="D156" s="460"/>
      <c r="E156" s="462"/>
      <c r="F156" s="467"/>
      <c r="G156" s="467"/>
      <c r="H156" s="467"/>
      <c r="I156" s="467"/>
      <c r="J156" s="467"/>
      <c r="K156" s="468"/>
      <c r="L156" s="497"/>
      <c r="M156" s="498"/>
      <c r="N156" s="498"/>
      <c r="O156" s="498"/>
      <c r="P156" s="498"/>
      <c r="Q156" s="498"/>
      <c r="R156" s="498"/>
      <c r="S156" s="499"/>
      <c r="U156" s="82"/>
    </row>
    <row r="157" spans="2:26" s="2" customFormat="1" ht="18.75" customHeight="1" x14ac:dyDescent="0.35">
      <c r="B157" s="82"/>
      <c r="D157" s="460"/>
      <c r="E157" s="462"/>
      <c r="F157" s="467"/>
      <c r="G157" s="467"/>
      <c r="H157" s="467"/>
      <c r="I157" s="467"/>
      <c r="J157" s="467"/>
      <c r="K157" s="468"/>
      <c r="L157" s="497"/>
      <c r="M157" s="498"/>
      <c r="N157" s="498"/>
      <c r="O157" s="498"/>
      <c r="P157" s="498"/>
      <c r="Q157" s="498"/>
      <c r="R157" s="498"/>
      <c r="S157" s="499"/>
      <c r="U157" s="82"/>
    </row>
    <row r="158" spans="2:26" s="2" customFormat="1" ht="18.75" customHeight="1" x14ac:dyDescent="0.35">
      <c r="B158" s="82"/>
      <c r="D158" s="460"/>
      <c r="E158" s="462"/>
      <c r="F158" s="467"/>
      <c r="G158" s="467"/>
      <c r="H158" s="467"/>
      <c r="I158" s="467"/>
      <c r="J158" s="467"/>
      <c r="K158" s="468"/>
      <c r="L158" s="497"/>
      <c r="M158" s="498"/>
      <c r="N158" s="498"/>
      <c r="O158" s="498"/>
      <c r="P158" s="498"/>
      <c r="Q158" s="498"/>
      <c r="R158" s="498"/>
      <c r="S158" s="499"/>
      <c r="U158" s="82"/>
    </row>
    <row r="159" spans="2:26" s="2" customFormat="1" ht="18.75" customHeight="1" x14ac:dyDescent="0.35">
      <c r="B159" s="82"/>
      <c r="D159" s="460"/>
      <c r="E159" s="462"/>
      <c r="F159" s="467"/>
      <c r="G159" s="467"/>
      <c r="H159" s="467"/>
      <c r="I159" s="467"/>
      <c r="J159" s="467"/>
      <c r="K159" s="468"/>
      <c r="L159" s="497"/>
      <c r="M159" s="498"/>
      <c r="N159" s="498"/>
      <c r="O159" s="498"/>
      <c r="P159" s="498"/>
      <c r="Q159" s="498"/>
      <c r="R159" s="498"/>
      <c r="S159" s="499"/>
      <c r="U159" s="82"/>
    </row>
    <row r="160" spans="2:26" s="2" customFormat="1" ht="18.75" customHeight="1" x14ac:dyDescent="0.35">
      <c r="B160" s="82"/>
      <c r="D160" s="460"/>
      <c r="E160" s="462"/>
      <c r="F160" s="467"/>
      <c r="G160" s="467"/>
      <c r="H160" s="467"/>
      <c r="I160" s="467"/>
      <c r="J160" s="467"/>
      <c r="K160" s="468"/>
      <c r="L160" s="497"/>
      <c r="M160" s="498"/>
      <c r="N160" s="498"/>
      <c r="O160" s="498"/>
      <c r="P160" s="498"/>
      <c r="Q160" s="498"/>
      <c r="R160" s="498"/>
      <c r="S160" s="499"/>
      <c r="U160" s="82"/>
    </row>
    <row r="161" spans="2:21" s="2" customFormat="1" ht="18.75" customHeight="1" x14ac:dyDescent="0.35">
      <c r="B161" s="82"/>
      <c r="D161" s="460"/>
      <c r="E161" s="462"/>
      <c r="F161" s="467"/>
      <c r="G161" s="467"/>
      <c r="H161" s="467"/>
      <c r="I161" s="467"/>
      <c r="J161" s="467"/>
      <c r="K161" s="468"/>
      <c r="L161" s="497"/>
      <c r="M161" s="498"/>
      <c r="N161" s="498"/>
      <c r="O161" s="498"/>
      <c r="P161" s="498"/>
      <c r="Q161" s="498"/>
      <c r="R161" s="498"/>
      <c r="S161" s="499"/>
      <c r="U161" s="82"/>
    </row>
    <row r="162" spans="2:21" s="2" customFormat="1" ht="18.75" customHeight="1" x14ac:dyDescent="0.35">
      <c r="B162" s="82"/>
      <c r="D162" s="460"/>
      <c r="E162" s="462"/>
      <c r="F162" s="467"/>
      <c r="G162" s="467"/>
      <c r="H162" s="467"/>
      <c r="I162" s="467"/>
      <c r="J162" s="467"/>
      <c r="K162" s="468"/>
      <c r="L162" s="497"/>
      <c r="M162" s="498"/>
      <c r="N162" s="498"/>
      <c r="O162" s="498"/>
      <c r="P162" s="498"/>
      <c r="Q162" s="498"/>
      <c r="R162" s="498"/>
      <c r="S162" s="499"/>
      <c r="U162" s="82"/>
    </row>
    <row r="163" spans="2:21" s="2" customFormat="1" ht="35.25" customHeight="1" x14ac:dyDescent="0.35">
      <c r="B163" s="82"/>
      <c r="D163" s="460"/>
      <c r="E163" s="462"/>
      <c r="F163" s="467"/>
      <c r="G163" s="467"/>
      <c r="H163" s="467"/>
      <c r="I163" s="467"/>
      <c r="J163" s="467"/>
      <c r="K163" s="468"/>
      <c r="L163" s="497"/>
      <c r="M163" s="498"/>
      <c r="N163" s="498"/>
      <c r="O163" s="498"/>
      <c r="P163" s="498"/>
      <c r="Q163" s="498"/>
      <c r="R163" s="498"/>
      <c r="S163" s="499"/>
      <c r="U163" s="82"/>
    </row>
    <row r="164" spans="2:21" s="2" customFormat="1" ht="41.25" customHeight="1" x14ac:dyDescent="0.35">
      <c r="B164" s="82"/>
      <c r="D164" s="460"/>
      <c r="E164" s="462"/>
      <c r="F164" s="469"/>
      <c r="G164" s="469"/>
      <c r="H164" s="469"/>
      <c r="I164" s="469"/>
      <c r="J164" s="469"/>
      <c r="K164" s="470"/>
      <c r="L164" s="500"/>
      <c r="M164" s="501"/>
      <c r="N164" s="501"/>
      <c r="O164" s="501"/>
      <c r="P164" s="501"/>
      <c r="Q164" s="501"/>
      <c r="R164" s="501"/>
      <c r="S164" s="502"/>
      <c r="U164" s="82"/>
    </row>
    <row r="165" spans="2:21" s="2" customFormat="1" ht="46.5" customHeight="1" x14ac:dyDescent="0.35">
      <c r="B165" s="82"/>
      <c r="D165" s="520" t="s">
        <v>263</v>
      </c>
      <c r="E165" s="521"/>
      <c r="F165" s="521"/>
      <c r="G165" s="521"/>
      <c r="H165" s="521"/>
      <c r="I165" s="521"/>
      <c r="J165" s="521"/>
      <c r="K165" s="521"/>
      <c r="L165" s="521"/>
      <c r="M165" s="521"/>
      <c r="N165" s="521"/>
      <c r="O165" s="521"/>
      <c r="P165" s="521"/>
      <c r="Q165" s="521"/>
      <c r="R165" s="521"/>
      <c r="S165" s="523"/>
      <c r="U165" s="82"/>
    </row>
    <row r="166" spans="2:21" s="2" customFormat="1" ht="49.5" customHeight="1" x14ac:dyDescent="0.35">
      <c r="B166" s="82"/>
      <c r="D166" s="517" t="s">
        <v>287</v>
      </c>
      <c r="E166" s="543"/>
      <c r="F166" s="768" t="s">
        <v>75</v>
      </c>
      <c r="G166" s="769"/>
      <c r="H166" s="503"/>
      <c r="I166" s="504"/>
      <c r="J166" s="504"/>
      <c r="K166" s="505"/>
      <c r="L166" s="169" t="s">
        <v>51</v>
      </c>
      <c r="M166" s="603" t="str">
        <f>IF(F166="Bail emphytéotique","Attention, la durée doit être de 30 ans minimum pour un avoir avis Favorable.",IF(F166="ORE","Attention, une ORE est pertinente si elle présente des contraintes fortes, une durée minimum de 30 ans et une sécurité financière suffisante.",IF(L166="Rédhibitoire","Réponse contraire à l'arrêté du 21 novembre 2024 définissant les conditions d'agrément d'un Site Naturel de Compensation, de Restauration et de Renaturation (Article L. 163-1-A du code de l'environnement).","")))</f>
        <v/>
      </c>
      <c r="N166" s="604"/>
      <c r="O166" s="604"/>
      <c r="P166" s="604"/>
      <c r="Q166" s="604"/>
      <c r="R166" s="604"/>
      <c r="S166" s="605"/>
      <c r="U166" s="82"/>
    </row>
    <row r="167" spans="2:21" s="2" customFormat="1" ht="11.25" customHeight="1" x14ac:dyDescent="0.35">
      <c r="B167" s="82"/>
      <c r="D167" s="589"/>
      <c r="E167" s="537"/>
      <c r="F167" s="512"/>
      <c r="G167" s="512"/>
      <c r="H167" s="512"/>
      <c r="I167" s="512"/>
      <c r="J167" s="512"/>
      <c r="K167" s="513"/>
      <c r="L167" s="497"/>
      <c r="M167" s="498"/>
      <c r="N167" s="498"/>
      <c r="O167" s="498"/>
      <c r="P167" s="498"/>
      <c r="Q167" s="498"/>
      <c r="R167" s="498"/>
      <c r="S167" s="499"/>
      <c r="U167" s="82"/>
    </row>
    <row r="168" spans="2:21" s="2" customFormat="1" ht="321" customHeight="1" x14ac:dyDescent="0.35">
      <c r="B168" s="82"/>
      <c r="D168" s="744" t="s">
        <v>396</v>
      </c>
      <c r="E168" s="767"/>
      <c r="F168" s="512"/>
      <c r="G168" s="512"/>
      <c r="H168" s="512"/>
      <c r="I168" s="512"/>
      <c r="J168" s="512"/>
      <c r="K168" s="513"/>
      <c r="L168" s="497"/>
      <c r="M168" s="498"/>
      <c r="N168" s="498"/>
      <c r="O168" s="498"/>
      <c r="P168" s="498"/>
      <c r="Q168" s="498"/>
      <c r="R168" s="498"/>
      <c r="S168" s="499"/>
      <c r="U168" s="82"/>
    </row>
    <row r="169" spans="2:21" s="2" customFormat="1" ht="210.75" customHeight="1" x14ac:dyDescent="0.35">
      <c r="B169" s="82"/>
      <c r="D169" s="744"/>
      <c r="E169" s="767"/>
      <c r="F169" s="514"/>
      <c r="G169" s="514"/>
      <c r="H169" s="514"/>
      <c r="I169" s="514"/>
      <c r="J169" s="514"/>
      <c r="K169" s="515"/>
      <c r="L169" s="500"/>
      <c r="M169" s="501"/>
      <c r="N169" s="501"/>
      <c r="O169" s="501"/>
      <c r="P169" s="501"/>
      <c r="Q169" s="501"/>
      <c r="R169" s="501"/>
      <c r="S169" s="502"/>
      <c r="U169" s="82"/>
    </row>
    <row r="170" spans="2:21" s="2" customFormat="1" ht="85.5" customHeight="1" x14ac:dyDescent="0.35">
      <c r="B170" s="82"/>
      <c r="D170" s="517" t="s">
        <v>180</v>
      </c>
      <c r="E170" s="543"/>
      <c r="F170" s="768" t="s">
        <v>288</v>
      </c>
      <c r="G170" s="769"/>
      <c r="H170" s="72"/>
      <c r="I170" s="72"/>
      <c r="J170" s="72"/>
      <c r="K170" s="72"/>
      <c r="L170" s="169" t="s">
        <v>51</v>
      </c>
      <c r="M170" s="596" t="str">
        <f>IF(F170="ORE","Attention, pour avoir un avis Favorable, il faut s’assurer que :
(1) Les contraintes contenues dans l’ORE assurent le maintien de la vocation écologique après la fin de l'agrément SNCRR"&amp;" 
(2) La structure cocontractante de l’ORE doit présenter des garanties financières suffisantes pour s’assurer du bon respect de ces contraintes par le propriétaire, pendant toute la durée du contrat.",IF(F170="Aucune solution n'est prévue pour le moment","Vigilance : Il est nécessaire de prévoir des solutions de maintien de la vocation écologique du site au plus tard 5 ans avant la fin de l'agrément.",""))</f>
        <v/>
      </c>
      <c r="N170" s="597"/>
      <c r="O170" s="597"/>
      <c r="P170" s="597"/>
      <c r="Q170" s="597"/>
      <c r="R170" s="597"/>
      <c r="S170" s="598"/>
      <c r="T170" s="739"/>
      <c r="U170" s="82"/>
    </row>
    <row r="171" spans="2:21" s="2" customFormat="1" ht="78.75" customHeight="1" x14ac:dyDescent="0.35">
      <c r="B171" s="82"/>
      <c r="D171" s="483" t="s">
        <v>338</v>
      </c>
      <c r="E171" s="516"/>
      <c r="F171" s="512"/>
      <c r="G171" s="512"/>
      <c r="H171" s="512"/>
      <c r="I171" s="512"/>
      <c r="J171" s="512"/>
      <c r="K171" s="513"/>
      <c r="L171" s="497"/>
      <c r="M171" s="498"/>
      <c r="N171" s="498"/>
      <c r="O171" s="498"/>
      <c r="P171" s="498"/>
      <c r="Q171" s="498"/>
      <c r="R171" s="498"/>
      <c r="S171" s="499"/>
      <c r="T171" s="739"/>
      <c r="U171" s="82"/>
    </row>
    <row r="172" spans="2:21" s="2" customFormat="1" ht="65.5" customHeight="1" x14ac:dyDescent="0.35">
      <c r="B172" s="82"/>
      <c r="D172" s="483"/>
      <c r="E172" s="516"/>
      <c r="F172" s="512"/>
      <c r="G172" s="512"/>
      <c r="H172" s="512"/>
      <c r="I172" s="512"/>
      <c r="J172" s="512"/>
      <c r="K172" s="513"/>
      <c r="L172" s="497"/>
      <c r="M172" s="498"/>
      <c r="N172" s="498"/>
      <c r="O172" s="498"/>
      <c r="P172" s="498"/>
      <c r="Q172" s="498"/>
      <c r="R172" s="498"/>
      <c r="S172" s="499"/>
      <c r="T172" s="739"/>
      <c r="U172" s="82"/>
    </row>
    <row r="173" spans="2:21" s="2" customFormat="1" ht="118" customHeight="1" x14ac:dyDescent="0.35">
      <c r="B173" s="82"/>
      <c r="D173" s="485"/>
      <c r="E173" s="486"/>
      <c r="F173" s="514"/>
      <c r="G173" s="514"/>
      <c r="H173" s="514"/>
      <c r="I173" s="514"/>
      <c r="J173" s="514"/>
      <c r="K173" s="515"/>
      <c r="L173" s="500"/>
      <c r="M173" s="501"/>
      <c r="N173" s="501"/>
      <c r="O173" s="501"/>
      <c r="P173" s="501"/>
      <c r="Q173" s="501"/>
      <c r="R173" s="501"/>
      <c r="S173" s="502"/>
      <c r="U173" s="82"/>
    </row>
    <row r="174" spans="2:21" s="2" customFormat="1" ht="15" customHeight="1" x14ac:dyDescent="0.35">
      <c r="B174" s="82"/>
      <c r="D174" s="591" t="s">
        <v>264</v>
      </c>
      <c r="E174" s="522"/>
      <c r="F174" s="522"/>
      <c r="G174" s="522"/>
      <c r="H174" s="522"/>
      <c r="I174" s="522"/>
      <c r="J174" s="522"/>
      <c r="K174" s="522"/>
      <c r="L174" s="522"/>
      <c r="M174" s="522"/>
      <c r="N174" s="522"/>
      <c r="O174" s="522"/>
      <c r="P174" s="522"/>
      <c r="Q174" s="522"/>
      <c r="R174" s="522"/>
      <c r="S174" s="592"/>
      <c r="U174" s="82"/>
    </row>
    <row r="175" spans="2:21" s="2" customFormat="1" ht="15" customHeight="1" x14ac:dyDescent="0.35">
      <c r="B175" s="82"/>
      <c r="D175" s="593"/>
      <c r="E175" s="763"/>
      <c r="F175" s="763"/>
      <c r="G175" s="763"/>
      <c r="H175" s="763"/>
      <c r="I175" s="763"/>
      <c r="J175" s="763"/>
      <c r="K175" s="763"/>
      <c r="L175" s="763"/>
      <c r="M175" s="763"/>
      <c r="N175" s="763"/>
      <c r="O175" s="763"/>
      <c r="P175" s="763"/>
      <c r="Q175" s="763"/>
      <c r="R175" s="763"/>
      <c r="S175" s="595"/>
      <c r="U175" s="82"/>
    </row>
    <row r="176" spans="2:21" s="2" customFormat="1" ht="15.75" customHeight="1" x14ac:dyDescent="0.35">
      <c r="B176" s="82"/>
      <c r="D176" s="764"/>
      <c r="E176" s="765"/>
      <c r="F176" s="765"/>
      <c r="G176" s="765"/>
      <c r="H176" s="765"/>
      <c r="I176" s="765"/>
      <c r="J176" s="765"/>
      <c r="K176" s="765"/>
      <c r="L176" s="765"/>
      <c r="M176" s="765"/>
      <c r="N176" s="765"/>
      <c r="O176" s="765"/>
      <c r="P176" s="765"/>
      <c r="Q176" s="765"/>
      <c r="R176" s="765"/>
      <c r="S176" s="766"/>
      <c r="U176" s="82"/>
    </row>
    <row r="177" spans="2:26" s="2" customFormat="1" ht="73" customHeight="1" x14ac:dyDescent="0.35">
      <c r="B177" s="82"/>
      <c r="D177" s="517" t="s">
        <v>361</v>
      </c>
      <c r="E177" s="518"/>
      <c r="F177" s="306" t="s">
        <v>54</v>
      </c>
      <c r="G177" s="305" t="s">
        <v>362</v>
      </c>
      <c r="H177" s="305" t="s">
        <v>363</v>
      </c>
      <c r="I177" s="305" t="s">
        <v>204</v>
      </c>
      <c r="J177" s="305" t="s">
        <v>205</v>
      </c>
      <c r="K177" s="163" t="s">
        <v>82</v>
      </c>
      <c r="L177" s="308" t="s">
        <v>97</v>
      </c>
      <c r="M177" s="771" t="str">
        <f>IF(COUNTIF(M178:M185,"Rédhibitoire")&gt;0,"Réponse contraire à l'arrêté du 21 novembre 2024 définissant les conditions d'agrément d'un Site Naturel de Compensation, de Restauration et de Renaturation (Article L. 163-1-A du code de l'environnement).","")</f>
        <v/>
      </c>
      <c r="N177" s="772"/>
      <c r="O177" s="772"/>
      <c r="P177" s="772"/>
      <c r="Q177" s="772"/>
      <c r="R177" s="772"/>
      <c r="S177" s="773"/>
      <c r="U177" s="82"/>
    </row>
    <row r="178" spans="2:26" s="2" customFormat="1" ht="100" customHeight="1" x14ac:dyDescent="0.35">
      <c r="B178" s="82"/>
      <c r="D178" s="744" t="s">
        <v>397</v>
      </c>
      <c r="E178" s="745"/>
      <c r="F178" s="343" t="str">
        <f t="shared" ref="F178:F185" si="6">IF(G39="","",G39)</f>
        <v/>
      </c>
      <c r="G178" s="303" t="s">
        <v>75</v>
      </c>
      <c r="H178" s="201"/>
      <c r="I178" s="201"/>
      <c r="J178" s="201"/>
      <c r="K178" s="215"/>
      <c r="L178" s="395" t="s">
        <v>51</v>
      </c>
      <c r="M178" s="574"/>
      <c r="N178" s="574"/>
      <c r="O178" s="574"/>
      <c r="P178" s="574"/>
      <c r="Q178" s="574"/>
      <c r="R178" s="574"/>
      <c r="S178" s="499"/>
      <c r="U178" s="82"/>
      <c r="W178" s="673"/>
      <c r="X178" s="673"/>
      <c r="Y178" s="673"/>
      <c r="Z178" s="673"/>
    </row>
    <row r="179" spans="2:26" s="2" customFormat="1" ht="100" customHeight="1" x14ac:dyDescent="0.35">
      <c r="B179" s="82"/>
      <c r="D179" s="744"/>
      <c r="E179" s="745"/>
      <c r="F179" s="344" t="str">
        <f t="shared" si="6"/>
        <v/>
      </c>
      <c r="G179" s="303" t="s">
        <v>75</v>
      </c>
      <c r="H179" s="201"/>
      <c r="I179" s="201"/>
      <c r="J179" s="201"/>
      <c r="K179" s="215"/>
      <c r="L179" s="395" t="s">
        <v>51</v>
      </c>
      <c r="M179" s="574"/>
      <c r="N179" s="574"/>
      <c r="O179" s="574"/>
      <c r="P179" s="574"/>
      <c r="Q179" s="574"/>
      <c r="R179" s="574"/>
      <c r="S179" s="499"/>
      <c r="U179" s="82"/>
    </row>
    <row r="180" spans="2:26" s="2" customFormat="1" ht="100" customHeight="1" x14ac:dyDescent="0.35">
      <c r="B180" s="82"/>
      <c r="D180" s="744"/>
      <c r="E180" s="745"/>
      <c r="F180" s="344" t="str">
        <f t="shared" si="6"/>
        <v/>
      </c>
      <c r="G180" s="303" t="s">
        <v>75</v>
      </c>
      <c r="H180" s="201"/>
      <c r="I180" s="201"/>
      <c r="J180" s="201"/>
      <c r="K180" s="215"/>
      <c r="L180" s="395" t="s">
        <v>51</v>
      </c>
      <c r="M180" s="574"/>
      <c r="N180" s="574"/>
      <c r="O180" s="574"/>
      <c r="P180" s="574"/>
      <c r="Q180" s="574"/>
      <c r="R180" s="574"/>
      <c r="S180" s="499"/>
      <c r="U180" s="82"/>
    </row>
    <row r="181" spans="2:26" s="2" customFormat="1" ht="100" customHeight="1" x14ac:dyDescent="0.35">
      <c r="B181" s="82"/>
      <c r="D181" s="744"/>
      <c r="E181" s="745"/>
      <c r="F181" s="344" t="str">
        <f t="shared" si="6"/>
        <v/>
      </c>
      <c r="G181" s="303" t="s">
        <v>75</v>
      </c>
      <c r="H181" s="201"/>
      <c r="I181" s="201"/>
      <c r="J181" s="201"/>
      <c r="K181" s="215"/>
      <c r="L181" s="395" t="s">
        <v>51</v>
      </c>
      <c r="M181" s="574"/>
      <c r="N181" s="574"/>
      <c r="O181" s="574"/>
      <c r="P181" s="574"/>
      <c r="Q181" s="574"/>
      <c r="R181" s="574"/>
      <c r="S181" s="499"/>
      <c r="U181" s="82"/>
    </row>
    <row r="182" spans="2:26" s="2" customFormat="1" ht="100" customHeight="1" x14ac:dyDescent="0.35">
      <c r="B182" s="82"/>
      <c r="D182" s="744"/>
      <c r="E182" s="745"/>
      <c r="F182" s="344" t="str">
        <f t="shared" si="6"/>
        <v/>
      </c>
      <c r="G182" s="303" t="s">
        <v>75</v>
      </c>
      <c r="H182" s="201"/>
      <c r="I182" s="201"/>
      <c r="J182" s="201"/>
      <c r="K182" s="215"/>
      <c r="L182" s="395" t="s">
        <v>51</v>
      </c>
      <c r="M182" s="574"/>
      <c r="N182" s="574"/>
      <c r="O182" s="574"/>
      <c r="P182" s="574"/>
      <c r="Q182" s="574"/>
      <c r="R182" s="574"/>
      <c r="S182" s="499"/>
      <c r="U182" s="82"/>
    </row>
    <row r="183" spans="2:26" s="2" customFormat="1" ht="100" customHeight="1" x14ac:dyDescent="0.35">
      <c r="B183" s="82"/>
      <c r="D183" s="744"/>
      <c r="E183" s="745"/>
      <c r="F183" s="344" t="str">
        <f t="shared" si="6"/>
        <v/>
      </c>
      <c r="G183" s="303" t="s">
        <v>75</v>
      </c>
      <c r="H183" s="201"/>
      <c r="I183" s="201"/>
      <c r="J183" s="201"/>
      <c r="K183" s="215"/>
      <c r="L183" s="395" t="s">
        <v>51</v>
      </c>
      <c r="M183" s="574"/>
      <c r="N183" s="574"/>
      <c r="O183" s="574"/>
      <c r="P183" s="574"/>
      <c r="Q183" s="574"/>
      <c r="R183" s="574"/>
      <c r="S183" s="499"/>
      <c r="U183" s="82"/>
    </row>
    <row r="184" spans="2:26" s="2" customFormat="1" ht="174" customHeight="1" x14ac:dyDescent="0.35">
      <c r="B184" s="82"/>
      <c r="D184" s="744"/>
      <c r="E184" s="745"/>
      <c r="F184" s="344" t="str">
        <f t="shared" si="6"/>
        <v/>
      </c>
      <c r="G184" s="303" t="s">
        <v>75</v>
      </c>
      <c r="H184" s="201"/>
      <c r="I184" s="201"/>
      <c r="J184" s="201"/>
      <c r="K184" s="215"/>
      <c r="L184" s="395" t="s">
        <v>51</v>
      </c>
      <c r="M184" s="574"/>
      <c r="N184" s="574"/>
      <c r="O184" s="574"/>
      <c r="P184" s="574"/>
      <c r="Q184" s="574"/>
      <c r="R184" s="574"/>
      <c r="S184" s="499"/>
      <c r="U184" s="82"/>
    </row>
    <row r="185" spans="2:26" s="2" customFormat="1" ht="185.25" customHeight="1" x14ac:dyDescent="0.35">
      <c r="B185" s="82"/>
      <c r="D185" s="744"/>
      <c r="E185" s="745"/>
      <c r="F185" s="344" t="str">
        <f t="shared" si="6"/>
        <v/>
      </c>
      <c r="G185" s="303" t="s">
        <v>75</v>
      </c>
      <c r="H185" s="201"/>
      <c r="I185" s="201"/>
      <c r="J185" s="201"/>
      <c r="K185" s="215"/>
      <c r="L185" s="395" t="s">
        <v>51</v>
      </c>
      <c r="M185" s="574"/>
      <c r="N185" s="574"/>
      <c r="O185" s="574"/>
      <c r="P185" s="574"/>
      <c r="Q185" s="574"/>
      <c r="R185" s="574"/>
      <c r="S185" s="499"/>
      <c r="U185" s="82"/>
    </row>
    <row r="186" spans="2:26" s="2" customFormat="1" ht="39" customHeight="1" x14ac:dyDescent="0.35">
      <c r="B186" s="82"/>
      <c r="D186" s="746" t="s">
        <v>322</v>
      </c>
      <c r="E186" s="747"/>
      <c r="F186" s="467"/>
      <c r="G186" s="467"/>
      <c r="H186" s="467"/>
      <c r="I186" s="467"/>
      <c r="J186" s="467"/>
      <c r="K186" s="468"/>
      <c r="L186" s="497"/>
      <c r="M186" s="498"/>
      <c r="N186" s="498"/>
      <c r="O186" s="498"/>
      <c r="P186" s="498"/>
      <c r="Q186" s="498"/>
      <c r="R186" s="498"/>
      <c r="S186" s="499"/>
      <c r="U186" s="82"/>
    </row>
    <row r="187" spans="2:26" s="2" customFormat="1" ht="22.5" customHeight="1" x14ac:dyDescent="0.35">
      <c r="B187" s="82"/>
      <c r="D187" s="746"/>
      <c r="E187" s="747"/>
      <c r="F187" s="467"/>
      <c r="G187" s="467"/>
      <c r="H187" s="467"/>
      <c r="I187" s="467"/>
      <c r="J187" s="467"/>
      <c r="K187" s="468"/>
      <c r="L187" s="497"/>
      <c r="M187" s="498"/>
      <c r="N187" s="498"/>
      <c r="O187" s="498"/>
      <c r="P187" s="498"/>
      <c r="Q187" s="498"/>
      <c r="R187" s="498"/>
      <c r="S187" s="499"/>
      <c r="U187" s="82"/>
    </row>
    <row r="188" spans="2:26" s="2" customFormat="1" ht="55.5" customHeight="1" x14ac:dyDescent="0.35">
      <c r="B188" s="82"/>
      <c r="D188" s="51"/>
      <c r="E188" s="362"/>
      <c r="F188" s="467"/>
      <c r="G188" s="467"/>
      <c r="H188" s="467"/>
      <c r="I188" s="467"/>
      <c r="J188" s="467"/>
      <c r="K188" s="468"/>
      <c r="L188" s="497"/>
      <c r="M188" s="498"/>
      <c r="N188" s="498"/>
      <c r="O188" s="498"/>
      <c r="P188" s="498"/>
      <c r="Q188" s="498"/>
      <c r="R188" s="498"/>
      <c r="S188" s="499"/>
      <c r="U188" s="82"/>
    </row>
    <row r="189" spans="2:26" s="2" customFormat="1" ht="59.5" x14ac:dyDescent="0.35">
      <c r="B189" s="82"/>
      <c r="D189" s="152"/>
      <c r="E189" s="153"/>
      <c r="F189" s="469"/>
      <c r="G189" s="469"/>
      <c r="H189" s="469"/>
      <c r="I189" s="469"/>
      <c r="J189" s="469"/>
      <c r="K189" s="470"/>
      <c r="L189" s="500"/>
      <c r="M189" s="498"/>
      <c r="N189" s="501"/>
      <c r="O189" s="501"/>
      <c r="P189" s="501"/>
      <c r="Q189" s="501"/>
      <c r="R189" s="501"/>
      <c r="S189" s="502"/>
      <c r="U189" s="82"/>
    </row>
    <row r="190" spans="2:26" s="2" customFormat="1" ht="59.5" x14ac:dyDescent="0.35">
      <c r="B190" s="82"/>
      <c r="D190" s="517" t="s">
        <v>213</v>
      </c>
      <c r="E190" s="543"/>
      <c r="F190" s="256"/>
      <c r="G190" s="256"/>
      <c r="H190" s="256"/>
      <c r="I190" s="256"/>
      <c r="J190" s="256"/>
      <c r="K190" s="257"/>
      <c r="L190" s="275"/>
      <c r="M190" s="273"/>
      <c r="N190" s="271"/>
      <c r="O190" s="271"/>
      <c r="P190" s="271"/>
      <c r="Q190" s="271"/>
      <c r="R190" s="271"/>
      <c r="S190" s="272"/>
      <c r="U190" s="82"/>
    </row>
    <row r="191" spans="2:26" s="2" customFormat="1" ht="9.75" customHeight="1" x14ac:dyDescent="0.35">
      <c r="B191" s="82"/>
      <c r="D191" s="63"/>
      <c r="J191" s="86"/>
      <c r="K191" s="86"/>
      <c r="L191" s="274"/>
      <c r="M191" s="40"/>
      <c r="N191" s="40"/>
      <c r="O191" s="40"/>
      <c r="P191" s="40"/>
      <c r="Q191" s="40"/>
      <c r="R191" s="40"/>
      <c r="S191" s="60"/>
      <c r="U191" s="82"/>
      <c r="W191" s="673"/>
      <c r="X191" s="673"/>
      <c r="Y191" s="673"/>
      <c r="Z191" s="673"/>
    </row>
    <row r="192" spans="2:26" s="2" customFormat="1" ht="66" customHeight="1" x14ac:dyDescent="0.35">
      <c r="B192" s="82"/>
      <c r="D192" s="536" t="s">
        <v>269</v>
      </c>
      <c r="E192" s="537"/>
      <c r="F192" s="258" t="s">
        <v>75</v>
      </c>
      <c r="G192" s="295" t="s">
        <v>272</v>
      </c>
      <c r="H192" s="217" t="s">
        <v>274</v>
      </c>
      <c r="I192" s="217" t="s">
        <v>273</v>
      </c>
      <c r="J192" s="86"/>
      <c r="K192" s="86"/>
      <c r="L192" s="350" t="s">
        <v>51</v>
      </c>
      <c r="M192" s="748" t="str">
        <f>IF(L192="Avis","",IF(L192="Favorable","Le projet est susceptible de compenser des impacts correspondant à de l'artificialisation des sols.",IF(L192="Rédhibitoire", "Le gain écologique potentiel est trop faible pour faire l'objet d'un SNCRR.","Il est nécessaire d'être vigilant lors de la comparaison entre les gains et les pertes dans le cas d'écosystèmes déjà naturels à l'état initial."&amp;" Dans ce type de projet, les gains générés par unité de surface sont faibles et ne concernent qu'un nombre très limité de composantes de biodiversité. Il restera des pertes (notamment sur la biodiversité ordinaire et les fonctions associées).")))</f>
        <v/>
      </c>
      <c r="N192" s="646"/>
      <c r="O192" s="646"/>
      <c r="P192" s="646"/>
      <c r="Q192" s="646"/>
      <c r="R192" s="646"/>
      <c r="S192" s="548"/>
      <c r="U192" s="82"/>
    </row>
    <row r="193" spans="2:21" s="2" customFormat="1" ht="29.25" customHeight="1" x14ac:dyDescent="0.35">
      <c r="B193" s="82"/>
      <c r="D193" s="259" t="s">
        <v>214</v>
      </c>
      <c r="E193" s="255"/>
      <c r="H193" s="144" t="s">
        <v>116</v>
      </c>
      <c r="I193" s="144" t="s">
        <v>75</v>
      </c>
      <c r="J193" s="86"/>
      <c r="K193" s="86"/>
      <c r="L193" s="199"/>
      <c r="N193" s="342"/>
      <c r="O193" s="342"/>
      <c r="P193" s="342"/>
      <c r="Q193" s="342"/>
      <c r="R193" s="342"/>
      <c r="S193" s="60"/>
      <c r="U193" s="82"/>
    </row>
    <row r="194" spans="2:21" s="2" customFormat="1" ht="15" customHeight="1" x14ac:dyDescent="0.35">
      <c r="B194" s="82"/>
      <c r="D194" s="63"/>
      <c r="E194" s="53"/>
      <c r="H194"/>
      <c r="I194" s="86"/>
      <c r="J194" s="86"/>
      <c r="K194" s="86"/>
      <c r="L194" s="207"/>
      <c r="N194" s="342"/>
      <c r="O194" s="342"/>
      <c r="P194" s="342"/>
      <c r="Q194" s="342"/>
      <c r="R194" s="342"/>
      <c r="S194" s="60"/>
      <c r="U194" s="82"/>
    </row>
    <row r="195" spans="2:21" s="2" customFormat="1" ht="44.25" customHeight="1" x14ac:dyDescent="0.35">
      <c r="B195" s="82"/>
      <c r="D195" s="483" t="s">
        <v>398</v>
      </c>
      <c r="E195" s="484"/>
      <c r="F195" s="294" t="s">
        <v>268</v>
      </c>
      <c r="G195" s="144" t="s">
        <v>75</v>
      </c>
      <c r="H195" s="86"/>
      <c r="I195" s="86"/>
      <c r="J195" s="86"/>
      <c r="K195" s="86"/>
      <c r="L195" s="331"/>
      <c r="M195" s="342"/>
      <c r="N195" s="342"/>
      <c r="O195" s="342"/>
      <c r="P195" s="342"/>
      <c r="Q195" s="342"/>
      <c r="R195" s="342"/>
      <c r="S195" s="60"/>
      <c r="U195" s="82"/>
    </row>
    <row r="196" spans="2:21" s="2" customFormat="1" ht="18.75" customHeight="1" x14ac:dyDescent="0.35">
      <c r="B196" s="82"/>
      <c r="D196" s="483"/>
      <c r="E196" s="484"/>
      <c r="F196" s="467"/>
      <c r="G196" s="467"/>
      <c r="H196" s="467"/>
      <c r="I196" s="467"/>
      <c r="J196" s="467"/>
      <c r="K196" s="468"/>
      <c r="L196" s="497"/>
      <c r="M196" s="498"/>
      <c r="N196" s="498"/>
      <c r="O196" s="498"/>
      <c r="P196" s="498"/>
      <c r="Q196" s="498"/>
      <c r="R196" s="498"/>
      <c r="S196" s="499"/>
      <c r="U196" s="82"/>
    </row>
    <row r="197" spans="2:21" s="2" customFormat="1" ht="18.75" customHeight="1" x14ac:dyDescent="0.35">
      <c r="B197" s="82"/>
      <c r="D197" s="483"/>
      <c r="E197" s="484"/>
      <c r="F197" s="467"/>
      <c r="G197" s="467"/>
      <c r="H197" s="467"/>
      <c r="I197" s="467"/>
      <c r="J197" s="467"/>
      <c r="K197" s="468"/>
      <c r="L197" s="497"/>
      <c r="M197" s="498"/>
      <c r="N197" s="498"/>
      <c r="O197" s="498"/>
      <c r="P197" s="498"/>
      <c r="Q197" s="498"/>
      <c r="R197" s="498"/>
      <c r="S197" s="499"/>
      <c r="U197" s="82"/>
    </row>
    <row r="198" spans="2:21" s="2" customFormat="1" ht="18.75" customHeight="1" x14ac:dyDescent="0.35">
      <c r="B198" s="82"/>
      <c r="D198" s="483"/>
      <c r="E198" s="484"/>
      <c r="F198" s="467"/>
      <c r="G198" s="467"/>
      <c r="H198" s="467"/>
      <c r="I198" s="467"/>
      <c r="J198" s="467"/>
      <c r="K198" s="468"/>
      <c r="L198" s="497"/>
      <c r="M198" s="498"/>
      <c r="N198" s="498"/>
      <c r="O198" s="498"/>
      <c r="P198" s="498"/>
      <c r="Q198" s="498"/>
      <c r="R198" s="498"/>
      <c r="S198" s="499"/>
      <c r="U198" s="82"/>
    </row>
    <row r="199" spans="2:21" s="2" customFormat="1" ht="18.75" customHeight="1" x14ac:dyDescent="0.35">
      <c r="B199" s="82"/>
      <c r="D199" s="483"/>
      <c r="E199" s="484"/>
      <c r="F199" s="467"/>
      <c r="G199" s="467"/>
      <c r="H199" s="467"/>
      <c r="I199" s="467"/>
      <c r="J199" s="467"/>
      <c r="K199" s="468"/>
      <c r="L199" s="497"/>
      <c r="M199" s="498"/>
      <c r="N199" s="498"/>
      <c r="O199" s="498"/>
      <c r="P199" s="498"/>
      <c r="Q199" s="498"/>
      <c r="R199" s="498"/>
      <c r="S199" s="499"/>
      <c r="U199" s="82"/>
    </row>
    <row r="200" spans="2:21" s="2" customFormat="1" ht="18.75" customHeight="1" x14ac:dyDescent="0.35">
      <c r="B200" s="82"/>
      <c r="D200" s="483"/>
      <c r="E200" s="484"/>
      <c r="F200" s="467"/>
      <c r="G200" s="467"/>
      <c r="H200" s="467"/>
      <c r="I200" s="467"/>
      <c r="J200" s="467"/>
      <c r="K200" s="468"/>
      <c r="L200" s="497"/>
      <c r="M200" s="498"/>
      <c r="N200" s="498"/>
      <c r="O200" s="498"/>
      <c r="P200" s="498"/>
      <c r="Q200" s="498"/>
      <c r="R200" s="498"/>
      <c r="S200" s="499"/>
      <c r="U200" s="82"/>
    </row>
    <row r="201" spans="2:21" s="2" customFormat="1" ht="18.75" customHeight="1" x14ac:dyDescent="0.35">
      <c r="B201" s="82"/>
      <c r="D201" s="483"/>
      <c r="E201" s="484"/>
      <c r="F201" s="467"/>
      <c r="G201" s="467"/>
      <c r="H201" s="467"/>
      <c r="I201" s="467"/>
      <c r="J201" s="467"/>
      <c r="K201" s="468"/>
      <c r="L201" s="497"/>
      <c r="M201" s="498"/>
      <c r="N201" s="498"/>
      <c r="O201" s="498"/>
      <c r="P201" s="498"/>
      <c r="Q201" s="498"/>
      <c r="R201" s="498"/>
      <c r="S201" s="499"/>
      <c r="U201" s="82"/>
    </row>
    <row r="202" spans="2:21" s="2" customFormat="1" ht="18.75" customHeight="1" x14ac:dyDescent="0.35">
      <c r="B202" s="82"/>
      <c r="D202" s="483"/>
      <c r="E202" s="484"/>
      <c r="F202" s="467"/>
      <c r="G202" s="467"/>
      <c r="H202" s="467"/>
      <c r="I202" s="467"/>
      <c r="J202" s="467"/>
      <c r="K202" s="468"/>
      <c r="L202" s="497"/>
      <c r="M202" s="498"/>
      <c r="N202" s="498"/>
      <c r="O202" s="498"/>
      <c r="P202" s="498"/>
      <c r="Q202" s="498"/>
      <c r="R202" s="498"/>
      <c r="S202" s="499"/>
      <c r="U202" s="82"/>
    </row>
    <row r="203" spans="2:21" s="2" customFormat="1" ht="18.75" customHeight="1" x14ac:dyDescent="0.35">
      <c r="B203" s="82"/>
      <c r="D203" s="483"/>
      <c r="E203" s="484"/>
      <c r="F203" s="467"/>
      <c r="G203" s="467"/>
      <c r="H203" s="467"/>
      <c r="I203" s="467"/>
      <c r="J203" s="467"/>
      <c r="K203" s="468"/>
      <c r="L203" s="497"/>
      <c r="M203" s="498"/>
      <c r="N203" s="498"/>
      <c r="O203" s="498"/>
      <c r="P203" s="498"/>
      <c r="Q203" s="498"/>
      <c r="R203" s="498"/>
      <c r="S203" s="499"/>
      <c r="U203" s="82"/>
    </row>
    <row r="204" spans="2:21" s="2" customFormat="1" ht="18.75" customHeight="1" x14ac:dyDescent="0.35">
      <c r="B204" s="82"/>
      <c r="D204" s="483"/>
      <c r="E204" s="484"/>
      <c r="F204" s="467"/>
      <c r="G204" s="467"/>
      <c r="H204" s="467"/>
      <c r="I204" s="467"/>
      <c r="J204" s="467"/>
      <c r="K204" s="468"/>
      <c r="L204" s="497"/>
      <c r="M204" s="498"/>
      <c r="N204" s="498"/>
      <c r="O204" s="498"/>
      <c r="P204" s="498"/>
      <c r="Q204" s="498"/>
      <c r="R204" s="498"/>
      <c r="S204" s="499"/>
      <c r="U204" s="82"/>
    </row>
    <row r="205" spans="2:21" s="2" customFormat="1" ht="18.75" customHeight="1" x14ac:dyDescent="0.35">
      <c r="B205" s="82"/>
      <c r="D205" s="483"/>
      <c r="E205" s="484"/>
      <c r="F205" s="467"/>
      <c r="G205" s="467"/>
      <c r="H205" s="467"/>
      <c r="I205" s="467"/>
      <c r="J205" s="467"/>
      <c r="K205" s="468"/>
      <c r="L205" s="497"/>
      <c r="M205" s="498"/>
      <c r="N205" s="498"/>
      <c r="O205" s="498"/>
      <c r="P205" s="498"/>
      <c r="Q205" s="498"/>
      <c r="R205" s="498"/>
      <c r="S205" s="499"/>
      <c r="U205" s="82"/>
    </row>
    <row r="206" spans="2:21" s="2" customFormat="1" ht="47.5" customHeight="1" x14ac:dyDescent="0.35">
      <c r="B206" s="82"/>
      <c r="D206" s="483"/>
      <c r="E206" s="484"/>
      <c r="F206" s="467"/>
      <c r="G206" s="467"/>
      <c r="H206" s="467"/>
      <c r="I206" s="467"/>
      <c r="J206" s="467"/>
      <c r="K206" s="468"/>
      <c r="L206" s="497"/>
      <c r="M206" s="498"/>
      <c r="N206" s="498"/>
      <c r="O206" s="498"/>
      <c r="P206" s="498"/>
      <c r="Q206" s="498"/>
      <c r="R206" s="498"/>
      <c r="S206" s="499"/>
      <c r="U206" s="82"/>
    </row>
    <row r="207" spans="2:21" s="2" customFormat="1" ht="51" customHeight="1" x14ac:dyDescent="0.35">
      <c r="B207" s="82"/>
      <c r="D207" s="483"/>
      <c r="E207" s="484"/>
      <c r="F207" s="467"/>
      <c r="G207" s="467"/>
      <c r="H207" s="467"/>
      <c r="I207" s="467"/>
      <c r="J207" s="467"/>
      <c r="K207" s="468"/>
      <c r="L207" s="497"/>
      <c r="M207" s="498"/>
      <c r="N207" s="498"/>
      <c r="O207" s="498"/>
      <c r="P207" s="498"/>
      <c r="Q207" s="498"/>
      <c r="R207" s="498"/>
      <c r="S207" s="499"/>
      <c r="U207" s="82"/>
    </row>
    <row r="208" spans="2:21" s="2" customFormat="1" ht="42.75" customHeight="1" x14ac:dyDescent="0.35">
      <c r="B208" s="82"/>
      <c r="D208" s="483"/>
      <c r="E208" s="484"/>
      <c r="F208" s="467"/>
      <c r="G208" s="467"/>
      <c r="H208" s="467"/>
      <c r="I208" s="467"/>
      <c r="J208" s="467"/>
      <c r="K208" s="468"/>
      <c r="L208" s="497"/>
      <c r="M208" s="498"/>
      <c r="N208" s="498"/>
      <c r="O208" s="498"/>
      <c r="P208" s="498"/>
      <c r="Q208" s="498"/>
      <c r="R208" s="498"/>
      <c r="S208" s="499"/>
      <c r="U208" s="82"/>
    </row>
    <row r="209" spans="2:21" s="2" customFormat="1" ht="39.75" customHeight="1" x14ac:dyDescent="0.35">
      <c r="B209" s="82"/>
      <c r="D209" s="483"/>
      <c r="E209" s="484"/>
      <c r="F209" s="467"/>
      <c r="G209" s="467"/>
      <c r="H209" s="467"/>
      <c r="I209" s="467"/>
      <c r="J209" s="467"/>
      <c r="K209" s="468"/>
      <c r="L209" s="497"/>
      <c r="M209" s="498"/>
      <c r="N209" s="498"/>
      <c r="O209" s="498"/>
      <c r="P209" s="498"/>
      <c r="Q209" s="498"/>
      <c r="R209" s="498"/>
      <c r="S209" s="499"/>
      <c r="U209" s="82"/>
    </row>
    <row r="210" spans="2:21" s="2" customFormat="1" ht="45" customHeight="1" x14ac:dyDescent="0.35">
      <c r="B210" s="82"/>
      <c r="D210" s="483"/>
      <c r="E210" s="484"/>
      <c r="F210" s="467"/>
      <c r="G210" s="467"/>
      <c r="H210" s="467"/>
      <c r="I210" s="467"/>
      <c r="J210" s="467"/>
      <c r="K210" s="468"/>
      <c r="L210" s="497"/>
      <c r="M210" s="498"/>
      <c r="N210" s="498"/>
      <c r="O210" s="498"/>
      <c r="P210" s="498"/>
      <c r="Q210" s="498"/>
      <c r="R210" s="498"/>
      <c r="S210" s="499"/>
      <c r="U210" s="82"/>
    </row>
    <row r="211" spans="2:21" s="2" customFormat="1" ht="18.75" customHeight="1" x14ac:dyDescent="0.35">
      <c r="B211" s="82"/>
      <c r="D211" s="483"/>
      <c r="E211" s="484"/>
      <c r="F211" s="467"/>
      <c r="G211" s="467"/>
      <c r="H211" s="467"/>
      <c r="I211" s="467"/>
      <c r="J211" s="467"/>
      <c r="K211" s="468"/>
      <c r="L211" s="497"/>
      <c r="M211" s="498"/>
      <c r="N211" s="498"/>
      <c r="O211" s="498"/>
      <c r="P211" s="498"/>
      <c r="Q211" s="498"/>
      <c r="R211" s="498"/>
      <c r="S211" s="499"/>
      <c r="U211" s="82"/>
    </row>
    <row r="212" spans="2:21" s="2" customFormat="1" ht="45" customHeight="1" x14ac:dyDescent="0.35">
      <c r="B212" s="82"/>
      <c r="D212" s="483"/>
      <c r="E212" s="484"/>
      <c r="F212" s="467"/>
      <c r="G212" s="467"/>
      <c r="H212" s="467"/>
      <c r="I212" s="467"/>
      <c r="J212" s="467"/>
      <c r="K212" s="468"/>
      <c r="L212" s="497"/>
      <c r="M212" s="498"/>
      <c r="N212" s="498"/>
      <c r="O212" s="498"/>
      <c r="P212" s="498"/>
      <c r="Q212" s="498"/>
      <c r="R212" s="498"/>
      <c r="S212" s="499"/>
      <c r="U212" s="82"/>
    </row>
    <row r="213" spans="2:21" s="2" customFormat="1" ht="28.5" customHeight="1" x14ac:dyDescent="0.35">
      <c r="B213" s="82"/>
      <c r="D213" s="483"/>
      <c r="E213" s="484"/>
      <c r="F213" s="467"/>
      <c r="G213" s="467"/>
      <c r="H213" s="467"/>
      <c r="I213" s="467"/>
      <c r="J213" s="467"/>
      <c r="K213" s="468"/>
      <c r="L213" s="497"/>
      <c r="M213" s="498"/>
      <c r="N213" s="498"/>
      <c r="O213" s="498"/>
      <c r="P213" s="498"/>
      <c r="Q213" s="498"/>
      <c r="R213" s="498"/>
      <c r="S213" s="499"/>
      <c r="U213" s="82"/>
    </row>
    <row r="214" spans="2:21" s="2" customFormat="1" ht="41.25" customHeight="1" x14ac:dyDescent="0.35">
      <c r="B214" s="82"/>
      <c r="D214" s="483"/>
      <c r="E214" s="484"/>
      <c r="F214" s="467"/>
      <c r="G214" s="467"/>
      <c r="H214" s="467"/>
      <c r="I214" s="467"/>
      <c r="J214" s="467"/>
      <c r="K214" s="468"/>
      <c r="L214" s="497"/>
      <c r="M214" s="498"/>
      <c r="N214" s="498"/>
      <c r="O214" s="498"/>
      <c r="P214" s="498"/>
      <c r="Q214" s="498"/>
      <c r="R214" s="498"/>
      <c r="S214" s="499"/>
      <c r="U214" s="82"/>
    </row>
    <row r="215" spans="2:21" s="2" customFormat="1" ht="35.25" customHeight="1" x14ac:dyDescent="0.35">
      <c r="B215" s="82"/>
      <c r="D215" s="483"/>
      <c r="E215" s="484"/>
      <c r="F215" s="467"/>
      <c r="G215" s="467"/>
      <c r="H215" s="467"/>
      <c r="I215" s="467"/>
      <c r="J215" s="467"/>
      <c r="K215" s="468"/>
      <c r="L215" s="497"/>
      <c r="M215" s="498"/>
      <c r="N215" s="498"/>
      <c r="O215" s="498"/>
      <c r="P215" s="498"/>
      <c r="Q215" s="498"/>
      <c r="R215" s="498"/>
      <c r="S215" s="499"/>
      <c r="U215" s="82"/>
    </row>
    <row r="216" spans="2:21" s="2" customFormat="1" ht="115.5" customHeight="1" x14ac:dyDescent="0.35">
      <c r="B216" s="82"/>
      <c r="D216" s="483"/>
      <c r="E216" s="484"/>
      <c r="F216" s="467"/>
      <c r="G216" s="467"/>
      <c r="H216" s="467"/>
      <c r="I216" s="467"/>
      <c r="J216" s="467"/>
      <c r="K216" s="468"/>
      <c r="L216" s="497"/>
      <c r="M216" s="498"/>
      <c r="N216" s="498"/>
      <c r="O216" s="498"/>
      <c r="P216" s="498"/>
      <c r="Q216" s="498"/>
      <c r="R216" s="498"/>
      <c r="S216" s="499"/>
      <c r="U216" s="82"/>
    </row>
    <row r="217" spans="2:21" s="2" customFormat="1" ht="105.75" customHeight="1" x14ac:dyDescent="0.35">
      <c r="B217" s="82"/>
      <c r="D217" s="485"/>
      <c r="E217" s="486"/>
      <c r="F217" s="467"/>
      <c r="G217" s="467"/>
      <c r="H217" s="467"/>
      <c r="I217" s="467"/>
      <c r="J217" s="467"/>
      <c r="K217" s="468"/>
      <c r="L217" s="497"/>
      <c r="M217" s="498"/>
      <c r="N217" s="498"/>
      <c r="O217" s="498"/>
      <c r="P217" s="498"/>
      <c r="Q217" s="498"/>
      <c r="R217" s="498"/>
      <c r="S217" s="499"/>
      <c r="U217" s="82"/>
    </row>
    <row r="218" spans="2:21" s="2" customFormat="1" ht="32.5" customHeight="1" x14ac:dyDescent="0.35">
      <c r="B218" s="82"/>
      <c r="D218" s="517" t="s">
        <v>355</v>
      </c>
      <c r="E218" s="543"/>
      <c r="F218" s="123" t="s">
        <v>75</v>
      </c>
      <c r="G218" s="85"/>
      <c r="H218" s="85"/>
      <c r="I218" s="85"/>
      <c r="J218" s="85"/>
      <c r="K218" s="85"/>
      <c r="L218" s="692" t="str">
        <f>IF(F218="Non","Favorable","")</f>
        <v/>
      </c>
      <c r="M218" s="72"/>
      <c r="N218" s="72"/>
      <c r="O218" s="72"/>
      <c r="P218" s="58"/>
      <c r="Q218" s="58"/>
      <c r="R218" s="58"/>
      <c r="S218" s="61"/>
      <c r="U218" s="82"/>
    </row>
    <row r="219" spans="2:21" s="2" customFormat="1" ht="21.5" customHeight="1" x14ac:dyDescent="0.35">
      <c r="B219" s="82"/>
      <c r="D219" s="589"/>
      <c r="E219" s="590"/>
      <c r="F219" s="100" t="str">
        <f>IF(F218="Oui","Précisez le nom scientifique des espèces, le nom de la fonction écologique et/ou le code EUNIS des habitats et les mesures de protection envisagées.","")</f>
        <v/>
      </c>
      <c r="G219" s="86"/>
      <c r="H219" s="86"/>
      <c r="I219" s="86"/>
      <c r="J219" s="86"/>
      <c r="K219" s="86"/>
      <c r="L219" s="692"/>
      <c r="M219" s="270"/>
      <c r="N219" s="40"/>
      <c r="O219" s="40"/>
      <c r="P219" s="40"/>
      <c r="Q219" s="40"/>
      <c r="R219" s="40"/>
      <c r="S219" s="60"/>
      <c r="U219" s="82"/>
    </row>
    <row r="220" spans="2:21" s="2" customFormat="1" ht="60" customHeight="1" x14ac:dyDescent="0.35">
      <c r="B220" s="82"/>
      <c r="D220" s="483" t="s">
        <v>399</v>
      </c>
      <c r="E220" s="484"/>
      <c r="F220" s="770" t="s">
        <v>356</v>
      </c>
      <c r="G220" s="770"/>
      <c r="H220" s="770" t="s">
        <v>358</v>
      </c>
      <c r="I220" s="770"/>
      <c r="J220" s="770"/>
      <c r="K220" s="770"/>
      <c r="L220" s="757" t="s">
        <v>101</v>
      </c>
      <c r="M220" s="758"/>
      <c r="N220" s="507" t="str">
        <f>IF(COUNTIF(L221:M227,"Vigilance")&gt;0,"Les mesures de gestion doivent être contrôlées.",IF(COUNTIF(L221:M227,"Danger")&gt;0,"Le projet impacte significativement des espèces ou des habitats protégés. Il est nécessaire de prévoir des mesures adaptées afin de les conserver.",""))</f>
        <v/>
      </c>
      <c r="O220" s="507"/>
      <c r="P220" s="507"/>
      <c r="Q220" s="507"/>
      <c r="R220" s="507"/>
      <c r="S220" s="508"/>
      <c r="U220" s="82"/>
    </row>
    <row r="221" spans="2:21" s="2" customFormat="1" ht="60" customHeight="1" x14ac:dyDescent="0.35">
      <c r="B221" s="82"/>
      <c r="D221" s="483"/>
      <c r="E221" s="484"/>
      <c r="F221" s="519"/>
      <c r="G221" s="519"/>
      <c r="H221" s="759"/>
      <c r="I221" s="759"/>
      <c r="J221" s="759"/>
      <c r="K221" s="759"/>
      <c r="L221" s="557" t="s">
        <v>51</v>
      </c>
      <c r="M221" s="542"/>
      <c r="N221" s="509"/>
      <c r="O221" s="509"/>
      <c r="P221" s="509"/>
      <c r="Q221" s="509"/>
      <c r="R221" s="509"/>
      <c r="S221" s="510"/>
      <c r="U221" s="82"/>
    </row>
    <row r="222" spans="2:21" s="2" customFormat="1" ht="60" customHeight="1" x14ac:dyDescent="0.35">
      <c r="B222" s="82"/>
      <c r="D222" s="483"/>
      <c r="E222" s="484"/>
      <c r="F222" s="519"/>
      <c r="G222" s="519"/>
      <c r="H222" s="759"/>
      <c r="I222" s="759"/>
      <c r="J222" s="759"/>
      <c r="K222" s="759"/>
      <c r="L222" s="497"/>
      <c r="M222" s="498"/>
      <c r="N222" s="498"/>
      <c r="O222" s="498"/>
      <c r="P222" s="498"/>
      <c r="Q222" s="498"/>
      <c r="R222" s="498"/>
      <c r="S222" s="499"/>
      <c r="U222" s="82"/>
    </row>
    <row r="223" spans="2:21" s="2" customFormat="1" ht="60" customHeight="1" x14ac:dyDescent="0.35">
      <c r="B223" s="82"/>
      <c r="D223" s="483"/>
      <c r="E223" s="484"/>
      <c r="F223" s="519"/>
      <c r="G223" s="519"/>
      <c r="H223" s="759"/>
      <c r="I223" s="759"/>
      <c r="J223" s="759"/>
      <c r="K223" s="759"/>
      <c r="L223" s="497"/>
      <c r="M223" s="498"/>
      <c r="N223" s="498"/>
      <c r="O223" s="498"/>
      <c r="P223" s="498"/>
      <c r="Q223" s="498"/>
      <c r="R223" s="498"/>
      <c r="S223" s="499"/>
      <c r="U223" s="82"/>
    </row>
    <row r="224" spans="2:21" s="2" customFormat="1" ht="60" customHeight="1" x14ac:dyDescent="0.35">
      <c r="B224" s="82"/>
      <c r="D224" s="483"/>
      <c r="E224" s="484"/>
      <c r="F224" s="519"/>
      <c r="G224" s="519"/>
      <c r="H224" s="759"/>
      <c r="I224" s="759"/>
      <c r="J224" s="759"/>
      <c r="K224" s="759"/>
      <c r="L224" s="497"/>
      <c r="M224" s="498"/>
      <c r="N224" s="498"/>
      <c r="O224" s="498"/>
      <c r="P224" s="498"/>
      <c r="Q224" s="498"/>
      <c r="R224" s="498"/>
      <c r="S224" s="499"/>
      <c r="U224" s="82"/>
    </row>
    <row r="225" spans="2:21" s="2" customFormat="1" ht="60" customHeight="1" x14ac:dyDescent="0.35">
      <c r="B225" s="82"/>
      <c r="D225" s="483"/>
      <c r="E225" s="484"/>
      <c r="F225" s="519"/>
      <c r="G225" s="519"/>
      <c r="H225" s="759"/>
      <c r="I225" s="759"/>
      <c r="J225" s="759"/>
      <c r="K225" s="759"/>
      <c r="L225" s="497"/>
      <c r="M225" s="498"/>
      <c r="N225" s="498"/>
      <c r="O225" s="498"/>
      <c r="P225" s="498"/>
      <c r="Q225" s="498"/>
      <c r="R225" s="498"/>
      <c r="S225" s="499"/>
      <c r="U225" s="82"/>
    </row>
    <row r="226" spans="2:21" s="2" customFormat="1" ht="60" customHeight="1" x14ac:dyDescent="0.35">
      <c r="B226" s="82"/>
      <c r="D226" s="483"/>
      <c r="E226" s="484"/>
      <c r="F226" s="519"/>
      <c r="G226" s="519"/>
      <c r="H226" s="759"/>
      <c r="I226" s="759"/>
      <c r="J226" s="759"/>
      <c r="K226" s="759"/>
      <c r="L226" s="497"/>
      <c r="M226" s="498"/>
      <c r="N226" s="498"/>
      <c r="O226" s="498"/>
      <c r="P226" s="498"/>
      <c r="Q226" s="498"/>
      <c r="R226" s="498"/>
      <c r="S226" s="499"/>
      <c r="U226" s="82"/>
    </row>
    <row r="227" spans="2:21" s="2" customFormat="1" ht="60" customHeight="1" x14ac:dyDescent="0.35">
      <c r="B227" s="82"/>
      <c r="D227" s="483"/>
      <c r="E227" s="484"/>
      <c r="F227" s="519"/>
      <c r="G227" s="519"/>
      <c r="H227" s="759"/>
      <c r="I227" s="759"/>
      <c r="J227" s="759"/>
      <c r="K227" s="759"/>
      <c r="L227" s="497"/>
      <c r="M227" s="498"/>
      <c r="N227" s="498"/>
      <c r="O227" s="498"/>
      <c r="P227" s="498"/>
      <c r="Q227" s="498"/>
      <c r="R227" s="498"/>
      <c r="S227" s="499"/>
      <c r="U227" s="82"/>
    </row>
    <row r="228" spans="2:21" s="2" customFormat="1" ht="60" customHeight="1" x14ac:dyDescent="0.35">
      <c r="B228" s="82"/>
      <c r="D228" s="65"/>
      <c r="E228" s="66"/>
      <c r="F228" s="519"/>
      <c r="G228" s="519"/>
      <c r="H228" s="759"/>
      <c r="I228" s="759"/>
      <c r="J228" s="759"/>
      <c r="K228" s="759"/>
      <c r="L228" s="497"/>
      <c r="M228" s="498"/>
      <c r="N228" s="498"/>
      <c r="O228" s="498"/>
      <c r="P228" s="498"/>
      <c r="Q228" s="498"/>
      <c r="R228" s="498"/>
      <c r="S228" s="499"/>
      <c r="U228" s="82"/>
    </row>
    <row r="229" spans="2:21" s="2" customFormat="1" ht="60" customHeight="1" x14ac:dyDescent="0.35">
      <c r="B229" s="82"/>
      <c r="D229" s="65"/>
      <c r="E229" s="66"/>
      <c r="F229" s="519"/>
      <c r="G229" s="519"/>
      <c r="H229" s="759"/>
      <c r="I229" s="759"/>
      <c r="J229" s="759"/>
      <c r="K229" s="759"/>
      <c r="L229" s="497"/>
      <c r="M229" s="498"/>
      <c r="N229" s="498"/>
      <c r="O229" s="498"/>
      <c r="P229" s="498"/>
      <c r="Q229" s="498"/>
      <c r="R229" s="498"/>
      <c r="S229" s="499"/>
      <c r="U229" s="82"/>
    </row>
    <row r="230" spans="2:21" s="2" customFormat="1" ht="69.75" customHeight="1" x14ac:dyDescent="0.35">
      <c r="B230" s="82"/>
      <c r="D230" s="65"/>
      <c r="E230" s="66"/>
      <c r="F230" s="761"/>
      <c r="G230" s="761"/>
      <c r="H230" s="761"/>
      <c r="I230" s="761"/>
      <c r="J230" s="761"/>
      <c r="K230" s="762"/>
      <c r="L230" s="497"/>
      <c r="M230" s="498"/>
      <c r="N230" s="498"/>
      <c r="O230" s="498"/>
      <c r="P230" s="498"/>
      <c r="Q230" s="498"/>
      <c r="R230" s="498"/>
      <c r="S230" s="499"/>
      <c r="U230" s="82"/>
    </row>
    <row r="231" spans="2:21" s="2" customFormat="1" ht="46.5" customHeight="1" x14ac:dyDescent="0.35">
      <c r="B231" s="82"/>
      <c r="D231" s="67"/>
      <c r="E231" s="30"/>
      <c r="F231" s="761"/>
      <c r="G231" s="761"/>
      <c r="H231" s="761"/>
      <c r="I231" s="761"/>
      <c r="J231" s="761"/>
      <c r="K231" s="762"/>
      <c r="L231" s="500"/>
      <c r="M231" s="501"/>
      <c r="N231" s="501"/>
      <c r="O231" s="501"/>
      <c r="P231" s="501"/>
      <c r="Q231" s="501"/>
      <c r="R231" s="501"/>
      <c r="S231" s="502"/>
      <c r="U231" s="82"/>
    </row>
    <row r="232" spans="2:21" s="2" customFormat="1" ht="34.75" customHeight="1" x14ac:dyDescent="0.35">
      <c r="B232" s="82"/>
      <c r="D232" s="463" t="s">
        <v>357</v>
      </c>
      <c r="E232" s="464"/>
      <c r="F232" s="752" t="s">
        <v>75</v>
      </c>
      <c r="G232" s="753"/>
      <c r="H232" s="74"/>
      <c r="I232" s="74"/>
      <c r="J232" s="74"/>
      <c r="K232" s="72"/>
      <c r="L232" s="398" t="str">
        <f>IF(F232="Réponse","",IF(F232="Aucun risque d'impact sur le périmètre élargi","Favorable",IF(F232="Aucun risque d'impact sur le périmètre élargi ","Favorable",IF(F232="Risque d'impact sur le périmètre élargi ","Vigilance","Danger"))))</f>
        <v/>
      </c>
      <c r="M232" s="73"/>
      <c r="N232" s="74"/>
      <c r="O232" s="74"/>
      <c r="P232" s="74"/>
      <c r="Q232" s="74"/>
      <c r="R232" s="74"/>
      <c r="S232" s="76"/>
      <c r="U232" s="82"/>
    </row>
    <row r="233" spans="2:21" s="2" customFormat="1" ht="22.5" customHeight="1" x14ac:dyDescent="0.35">
      <c r="B233" s="82"/>
      <c r="D233" s="465"/>
      <c r="E233" s="466"/>
      <c r="F233" s="100" t="str">
        <f>IF(L232="Vigilance","Précisez les risques et mesures prévues.","")</f>
        <v/>
      </c>
      <c r="G233" s="6"/>
      <c r="H233" s="6"/>
      <c r="I233" s="6"/>
      <c r="J233" s="6"/>
      <c r="L233" s="331" t="str">
        <f>IF(L232="Vigilance","Il faut démontrer que les impacts sur le périmètre élargi ne sont pas négatifs.",IF(L232="Danger","Les actions menées risquent d'impacter négativement le périmètre élargi.",""))</f>
        <v/>
      </c>
      <c r="M233" s="6"/>
      <c r="N233" s="6"/>
      <c r="O233" s="6"/>
      <c r="R233" s="749"/>
      <c r="S233" s="750"/>
      <c r="U233" s="82"/>
    </row>
    <row r="234" spans="2:21" s="2" customFormat="1" ht="57" customHeight="1" x14ac:dyDescent="0.35">
      <c r="B234" s="82"/>
      <c r="D234" s="460" t="s">
        <v>333</v>
      </c>
      <c r="E234" s="461"/>
      <c r="F234" s="506" t="s">
        <v>53</v>
      </c>
      <c r="G234" s="751"/>
      <c r="H234" s="329">
        <v>1</v>
      </c>
      <c r="I234" s="330"/>
      <c r="J234" s="330"/>
      <c r="K234" s="25"/>
      <c r="L234" s="168"/>
      <c r="M234" s="40"/>
      <c r="N234" s="40"/>
      <c r="O234" s="40"/>
      <c r="P234" s="40"/>
      <c r="Q234" s="40"/>
      <c r="R234" s="40"/>
      <c r="S234" s="60"/>
      <c r="U234" s="82"/>
    </row>
    <row r="235" spans="2:21" s="2" customFormat="1" ht="48.75" customHeight="1" x14ac:dyDescent="0.35">
      <c r="B235" s="82"/>
      <c r="D235" s="460"/>
      <c r="E235" s="461"/>
      <c r="F235" s="506" t="s">
        <v>85</v>
      </c>
      <c r="G235" s="493"/>
      <c r="H235" s="754" t="s">
        <v>359</v>
      </c>
      <c r="I235" s="755"/>
      <c r="J235" s="756"/>
      <c r="K235" s="756"/>
      <c r="L235" s="171" t="s">
        <v>97</v>
      </c>
      <c r="M235" s="491"/>
      <c r="N235" s="491"/>
      <c r="O235" s="491"/>
      <c r="P235" s="491"/>
      <c r="Q235" s="491"/>
      <c r="R235" s="491"/>
      <c r="S235" s="492"/>
      <c r="U235" s="82"/>
    </row>
    <row r="236" spans="2:21" s="2" customFormat="1" ht="45" customHeight="1" x14ac:dyDescent="0.35">
      <c r="B236" s="82"/>
      <c r="D236" s="460"/>
      <c r="E236" s="462"/>
      <c r="F236" s="511" t="s">
        <v>75</v>
      </c>
      <c r="G236" s="511"/>
      <c r="H236" s="606"/>
      <c r="I236" s="606"/>
      <c r="J236" s="606"/>
      <c r="K236" s="606"/>
      <c r="L236" s="310" t="s">
        <v>51</v>
      </c>
      <c r="M236" s="491"/>
      <c r="N236" s="491"/>
      <c r="O236" s="491"/>
      <c r="P236" s="491"/>
      <c r="Q236" s="491"/>
      <c r="R236" s="491"/>
      <c r="S236" s="492"/>
      <c r="U236" s="82"/>
    </row>
    <row r="237" spans="2:21" s="2" customFormat="1" ht="45" customHeight="1" x14ac:dyDescent="0.35">
      <c r="B237" s="82"/>
      <c r="D237" s="460" t="s">
        <v>360</v>
      </c>
      <c r="E237" s="462"/>
      <c r="F237" s="496" t="s">
        <v>75</v>
      </c>
      <c r="G237" s="496"/>
      <c r="H237" s="473"/>
      <c r="I237" s="473"/>
      <c r="J237" s="473"/>
      <c r="K237" s="473"/>
      <c r="L237" s="310" t="s">
        <v>51</v>
      </c>
      <c r="M237" s="491"/>
      <c r="N237" s="491"/>
      <c r="O237" s="491"/>
      <c r="P237" s="491"/>
      <c r="Q237" s="491"/>
      <c r="R237" s="491"/>
      <c r="S237" s="492"/>
      <c r="U237" s="82"/>
    </row>
    <row r="238" spans="2:21" s="2" customFormat="1" ht="45" customHeight="1" x14ac:dyDescent="0.35">
      <c r="B238" s="82"/>
      <c r="D238" s="460"/>
      <c r="E238" s="462"/>
      <c r="F238" s="496" t="s">
        <v>75</v>
      </c>
      <c r="G238" s="496"/>
      <c r="H238" s="473"/>
      <c r="I238" s="473"/>
      <c r="J238" s="473"/>
      <c r="K238" s="473"/>
      <c r="L238" s="310" t="s">
        <v>51</v>
      </c>
      <c r="M238" s="491"/>
      <c r="N238" s="491"/>
      <c r="O238" s="491"/>
      <c r="P238" s="491"/>
      <c r="Q238" s="491"/>
      <c r="R238" s="491"/>
      <c r="S238" s="492"/>
      <c r="U238" s="82"/>
    </row>
    <row r="239" spans="2:21" s="2" customFormat="1" ht="45" customHeight="1" x14ac:dyDescent="0.35">
      <c r="B239" s="82"/>
      <c r="D239" s="483" t="s">
        <v>400</v>
      </c>
      <c r="E239" s="484"/>
      <c r="F239" s="496" t="s">
        <v>75</v>
      </c>
      <c r="G239" s="496"/>
      <c r="H239" s="473"/>
      <c r="I239" s="473"/>
      <c r="J239" s="473"/>
      <c r="K239" s="473"/>
      <c r="L239" s="310" t="s">
        <v>51</v>
      </c>
      <c r="M239" s="491"/>
      <c r="N239" s="491"/>
      <c r="O239" s="491"/>
      <c r="P239" s="491"/>
      <c r="Q239" s="491"/>
      <c r="R239" s="491"/>
      <c r="S239" s="492"/>
      <c r="U239" s="82"/>
    </row>
    <row r="240" spans="2:21" s="2" customFormat="1" ht="45" customHeight="1" x14ac:dyDescent="0.35">
      <c r="B240" s="82"/>
      <c r="D240" s="483"/>
      <c r="E240" s="484"/>
      <c r="F240" s="496" t="s">
        <v>75</v>
      </c>
      <c r="G240" s="496"/>
      <c r="H240" s="473"/>
      <c r="I240" s="473"/>
      <c r="J240" s="473"/>
      <c r="K240" s="473"/>
      <c r="L240" s="310" t="s">
        <v>51</v>
      </c>
      <c r="M240" s="491"/>
      <c r="N240" s="491"/>
      <c r="O240" s="491"/>
      <c r="P240" s="491"/>
      <c r="Q240" s="491"/>
      <c r="R240" s="491"/>
      <c r="S240" s="492"/>
      <c r="U240" s="82"/>
    </row>
    <row r="241" spans="1:132" s="2" customFormat="1" ht="45" customHeight="1" x14ac:dyDescent="0.35">
      <c r="B241" s="82"/>
      <c r="D241" s="483"/>
      <c r="E241" s="484"/>
      <c r="F241" s="496" t="s">
        <v>75</v>
      </c>
      <c r="G241" s="496"/>
      <c r="H241" s="473"/>
      <c r="I241" s="473"/>
      <c r="J241" s="473"/>
      <c r="K241" s="473"/>
      <c r="L241" s="310" t="s">
        <v>51</v>
      </c>
      <c r="M241" s="491"/>
      <c r="N241" s="491"/>
      <c r="O241" s="491"/>
      <c r="P241" s="491"/>
      <c r="Q241" s="491"/>
      <c r="R241" s="491"/>
      <c r="S241" s="492"/>
      <c r="U241" s="82"/>
    </row>
    <row r="242" spans="1:132" s="2" customFormat="1" ht="59.5" x14ac:dyDescent="0.35">
      <c r="B242" s="82"/>
      <c r="D242" s="483"/>
      <c r="E242" s="484"/>
      <c r="F242" s="467"/>
      <c r="G242" s="467"/>
      <c r="H242" s="467"/>
      <c r="I242" s="467"/>
      <c r="J242" s="467"/>
      <c r="K242" s="468"/>
      <c r="L242" s="497"/>
      <c r="M242" s="498"/>
      <c r="N242" s="498"/>
      <c r="O242" s="498"/>
      <c r="P242" s="498"/>
      <c r="Q242" s="498"/>
      <c r="R242" s="498"/>
      <c r="S242" s="499"/>
      <c r="U242" s="82"/>
    </row>
    <row r="243" spans="1:132" s="2" customFormat="1" ht="59.5" x14ac:dyDescent="0.35">
      <c r="B243" s="82"/>
      <c r="D243" s="483"/>
      <c r="E243" s="484"/>
      <c r="F243" s="467"/>
      <c r="G243" s="467"/>
      <c r="H243" s="467"/>
      <c r="I243" s="467"/>
      <c r="J243" s="467"/>
      <c r="K243" s="468"/>
      <c r="L243" s="497"/>
      <c r="M243" s="498"/>
      <c r="N243" s="498"/>
      <c r="O243" s="498"/>
      <c r="P243" s="498"/>
      <c r="Q243" s="498"/>
      <c r="R243" s="498"/>
      <c r="S243" s="499"/>
      <c r="U243" s="82"/>
    </row>
    <row r="244" spans="1:132" s="2" customFormat="1" ht="47.25" customHeight="1" x14ac:dyDescent="0.35">
      <c r="B244" s="82"/>
      <c r="D244" s="485"/>
      <c r="E244" s="486"/>
      <c r="F244" s="469"/>
      <c r="G244" s="469"/>
      <c r="H244" s="469"/>
      <c r="I244" s="469"/>
      <c r="J244" s="469"/>
      <c r="K244" s="470"/>
      <c r="L244" s="500"/>
      <c r="M244" s="501"/>
      <c r="N244" s="501"/>
      <c r="O244" s="501"/>
      <c r="P244" s="501"/>
      <c r="Q244" s="501"/>
      <c r="R244" s="501"/>
      <c r="S244" s="502"/>
      <c r="U244" s="82"/>
    </row>
    <row r="245" spans="1:132" s="28" customFormat="1" ht="18.75" customHeight="1" x14ac:dyDescent="0.35">
      <c r="A245" s="2"/>
      <c r="B245" s="82"/>
      <c r="C245" s="2"/>
      <c r="D245" s="2"/>
      <c r="E245" s="2"/>
      <c r="F245" s="2"/>
      <c r="G245" s="2"/>
      <c r="H245" s="2"/>
      <c r="I245" s="2"/>
      <c r="J245" s="2"/>
      <c r="K245" s="2"/>
      <c r="L245" s="2"/>
      <c r="M245" s="2"/>
      <c r="N245" s="2"/>
      <c r="O245" s="2"/>
      <c r="P245" s="2"/>
      <c r="Q245" s="2"/>
      <c r="R245" s="2"/>
      <c r="S245" s="2"/>
      <c r="T245" s="2"/>
      <c r="U245" s="8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row>
    <row r="246" spans="1:132" s="2" customFormat="1" ht="21" customHeight="1" x14ac:dyDescent="0.35">
      <c r="B246" s="82"/>
      <c r="U246" s="82"/>
    </row>
    <row r="247" spans="1:132" s="2" customFormat="1" ht="15" customHeight="1" x14ac:dyDescent="0.35">
      <c r="B247" s="82"/>
      <c r="O247" s="31"/>
      <c r="U247" s="82"/>
    </row>
    <row r="248" spans="1:132" s="2" customFormat="1" ht="30" customHeight="1" x14ac:dyDescent="0.35">
      <c r="B248" s="82"/>
      <c r="C248" s="82"/>
      <c r="D248" s="82"/>
      <c r="E248" s="82"/>
      <c r="F248" s="82"/>
      <c r="G248" s="82"/>
      <c r="H248" s="82"/>
      <c r="I248" s="82"/>
      <c r="J248" s="82"/>
      <c r="K248" s="82"/>
      <c r="L248" s="82"/>
      <c r="M248" s="82"/>
      <c r="N248" s="82"/>
      <c r="O248" s="82"/>
      <c r="P248" s="82"/>
      <c r="Q248" s="82"/>
      <c r="R248" s="82"/>
      <c r="S248" s="82"/>
      <c r="T248" s="82"/>
      <c r="U248" s="82"/>
    </row>
    <row r="249" spans="1:132" s="2" customFormat="1" ht="28.5" customHeight="1" x14ac:dyDescent="0.35">
      <c r="B249" s="82"/>
      <c r="C249" s="82"/>
      <c r="D249" s="82"/>
      <c r="E249" s="82"/>
      <c r="F249" s="82"/>
      <c r="G249" s="82"/>
      <c r="H249" s="82"/>
      <c r="I249" s="82"/>
      <c r="J249" s="82"/>
      <c r="K249" s="82"/>
      <c r="L249" s="82"/>
      <c r="M249" s="82"/>
      <c r="N249" s="82"/>
      <c r="O249" s="82"/>
      <c r="P249" s="82"/>
      <c r="Q249" s="82"/>
      <c r="R249" s="82"/>
      <c r="S249" s="82"/>
      <c r="T249" s="82"/>
      <c r="U249" s="82"/>
    </row>
    <row r="250" spans="1:132" s="2" customFormat="1" ht="20.149999999999999" customHeight="1" x14ac:dyDescent="0.35"/>
    <row r="251" spans="1:132" s="2" customFormat="1" ht="20.149999999999999" customHeight="1" x14ac:dyDescent="0.35"/>
    <row r="252" spans="1:132" s="2" customFormat="1" ht="20.149999999999999" customHeight="1" x14ac:dyDescent="0.35"/>
    <row r="253" spans="1:132" s="2" customFormat="1" ht="21.75" customHeight="1" x14ac:dyDescent="0.35">
      <c r="B253" s="488" t="s">
        <v>49</v>
      </c>
      <c r="C253" s="488"/>
      <c r="D253" s="488"/>
      <c r="E253" s="488"/>
      <c r="F253" s="488"/>
      <c r="G253" s="488"/>
      <c r="H253" s="488"/>
      <c r="I253" s="488"/>
      <c r="J253" s="488"/>
      <c r="K253" s="488"/>
      <c r="L253" s="488"/>
      <c r="M253" s="488"/>
      <c r="N253" s="488"/>
      <c r="O253" s="488"/>
      <c r="P253" s="488"/>
      <c r="Q253" s="488"/>
      <c r="R253" s="488"/>
      <c r="S253" s="488"/>
      <c r="T253" s="488"/>
      <c r="U253" s="488"/>
    </row>
    <row r="254" spans="1:132" s="2" customFormat="1" ht="26.15" customHeight="1" x14ac:dyDescent="0.35">
      <c r="B254" s="488"/>
      <c r="C254" s="488"/>
      <c r="D254" s="488"/>
      <c r="E254" s="488"/>
      <c r="F254" s="488"/>
      <c r="G254" s="488"/>
      <c r="H254" s="488"/>
      <c r="I254" s="488"/>
      <c r="J254" s="488"/>
      <c r="K254" s="488"/>
      <c r="L254" s="488"/>
      <c r="M254" s="488"/>
      <c r="N254" s="488"/>
      <c r="O254" s="488"/>
      <c r="P254" s="488"/>
      <c r="Q254" s="488"/>
      <c r="R254" s="488"/>
      <c r="S254" s="488"/>
      <c r="T254" s="488"/>
      <c r="U254" s="488"/>
    </row>
    <row r="255" spans="1:132" s="2" customFormat="1" ht="14.25" customHeight="1" x14ac:dyDescent="0.35">
      <c r="B255" s="488"/>
      <c r="C255" s="488"/>
      <c r="D255" s="488"/>
      <c r="E255" s="488"/>
      <c r="F255" s="488"/>
      <c r="G255" s="488"/>
      <c r="H255" s="488"/>
      <c r="I255" s="488"/>
      <c r="J255" s="488"/>
      <c r="K255" s="488"/>
      <c r="L255" s="488"/>
      <c r="M255" s="488"/>
      <c r="N255" s="488"/>
      <c r="O255" s="488"/>
      <c r="P255" s="488"/>
      <c r="Q255" s="488"/>
      <c r="R255" s="488"/>
      <c r="S255" s="488"/>
      <c r="T255" s="488"/>
      <c r="U255" s="488"/>
    </row>
    <row r="256" spans="1:132" s="2" customFormat="1" ht="36.75" customHeight="1" x14ac:dyDescent="0.35">
      <c r="B256" s="190"/>
      <c r="C256" s="35"/>
      <c r="D256" s="35"/>
      <c r="E256" s="35"/>
      <c r="F256" s="35"/>
      <c r="G256" s="35"/>
      <c r="H256" s="35"/>
      <c r="I256" s="35"/>
      <c r="J256" s="35"/>
      <c r="K256" s="35"/>
      <c r="L256" s="35"/>
      <c r="M256" s="35"/>
      <c r="N256" s="35"/>
      <c r="O256" s="35"/>
      <c r="P256" s="35"/>
      <c r="Q256" s="35"/>
      <c r="R256" s="35"/>
      <c r="S256" s="35"/>
      <c r="T256" s="35"/>
      <c r="U256" s="190"/>
    </row>
    <row r="257" spans="2:29" s="2" customFormat="1" ht="32.25" customHeight="1" x14ac:dyDescent="0.35">
      <c r="B257" s="190"/>
      <c r="C257" s="75"/>
      <c r="D257" s="736" t="s">
        <v>306</v>
      </c>
      <c r="E257" s="737"/>
      <c r="F257" s="737"/>
      <c r="G257" s="737"/>
      <c r="H257" s="737"/>
      <c r="I257" s="737"/>
      <c r="J257" s="737"/>
      <c r="K257" s="737"/>
      <c r="L257" s="737"/>
      <c r="M257" s="737"/>
      <c r="N257" s="737"/>
      <c r="O257" s="737"/>
      <c r="P257" s="737"/>
      <c r="Q257" s="737"/>
      <c r="R257" s="737"/>
      <c r="S257" s="738"/>
      <c r="T257" s="35"/>
      <c r="U257" s="190"/>
    </row>
    <row r="258" spans="2:29" s="2" customFormat="1" ht="58.5" customHeight="1" x14ac:dyDescent="0.35">
      <c r="B258" s="190"/>
      <c r="D258" s="620" t="s">
        <v>181</v>
      </c>
      <c r="E258" s="621"/>
      <c r="F258" s="6"/>
      <c r="G258" s="6"/>
      <c r="H258" s="6"/>
      <c r="I258" s="6"/>
      <c r="J258" s="6"/>
      <c r="K258" s="204"/>
      <c r="L258" s="40"/>
      <c r="M258" s="40"/>
      <c r="N258" s="40"/>
      <c r="O258" s="40"/>
      <c r="P258" s="40"/>
      <c r="Q258" s="40"/>
      <c r="R258" s="40"/>
      <c r="S258" s="60"/>
      <c r="U258" s="190"/>
    </row>
    <row r="259" spans="2:29" s="2" customFormat="1" ht="80.150000000000006" customHeight="1" x14ac:dyDescent="0.35">
      <c r="B259" s="190"/>
      <c r="D259" s="459" t="s">
        <v>402</v>
      </c>
      <c r="E259" s="107" t="s">
        <v>90</v>
      </c>
      <c r="F259" s="126" t="s">
        <v>176</v>
      </c>
      <c r="G259" s="494" t="s">
        <v>58</v>
      </c>
      <c r="H259" s="494"/>
      <c r="I259" s="494"/>
      <c r="J259" s="494"/>
      <c r="K259" s="289"/>
      <c r="L259" s="493" t="s">
        <v>66</v>
      </c>
      <c r="M259" s="494"/>
      <c r="N259" s="474"/>
      <c r="O259" s="475"/>
      <c r="P259" s="475"/>
      <c r="Q259" s="475"/>
      <c r="R259" s="475"/>
      <c r="S259" s="476"/>
      <c r="U259" s="190"/>
    </row>
    <row r="260" spans="2:29" s="2" customFormat="1" ht="80.150000000000006" customHeight="1" x14ac:dyDescent="0.35">
      <c r="B260" s="190"/>
      <c r="D260" s="459"/>
      <c r="E260" s="115" t="s">
        <v>99</v>
      </c>
      <c r="F260" s="185"/>
      <c r="G260" s="487"/>
      <c r="H260" s="487"/>
      <c r="I260" s="487"/>
      <c r="J260" s="487"/>
      <c r="K260" s="289"/>
      <c r="L260" s="489" t="str">
        <f>IF(F260="","",IF(AND(F260="x",F265="x"),"Vigilance",IF(AND(F260="x",F265=""),"Favorable","")))</f>
        <v/>
      </c>
      <c r="M260" s="490"/>
      <c r="N260" s="368"/>
      <c r="O260" s="6"/>
      <c r="P260" s="509"/>
      <c r="Q260" s="509"/>
      <c r="R260" s="509"/>
      <c r="S260" s="510"/>
      <c r="U260" s="190"/>
    </row>
    <row r="261" spans="2:29" s="2" customFormat="1" ht="80.150000000000006" customHeight="1" x14ac:dyDescent="0.35">
      <c r="B261" s="190"/>
      <c r="D261" s="459"/>
      <c r="E261" s="115" t="s">
        <v>98</v>
      </c>
      <c r="F261" s="185"/>
      <c r="G261" s="487"/>
      <c r="H261" s="487"/>
      <c r="I261" s="487"/>
      <c r="J261" s="487"/>
      <c r="K261" s="289"/>
      <c r="L261" s="489" t="str">
        <f>IF(F261="","",IF(AND(F261="x",F265="x"),"Vigilance",IF(AND(F261="x",F265=""),"Favorable","")))</f>
        <v/>
      </c>
      <c r="M261" s="490"/>
      <c r="N261" s="368"/>
      <c r="O261" s="6"/>
      <c r="P261" s="509"/>
      <c r="Q261" s="509"/>
      <c r="R261" s="509"/>
      <c r="S261" s="510"/>
      <c r="U261" s="190"/>
    </row>
    <row r="262" spans="2:29" s="2" customFormat="1" ht="80.150000000000006" customHeight="1" x14ac:dyDescent="0.35">
      <c r="B262" s="190"/>
      <c r="D262" s="198" t="s">
        <v>177</v>
      </c>
      <c r="E262" s="115" t="s">
        <v>100</v>
      </c>
      <c r="F262" s="185"/>
      <c r="G262" s="487"/>
      <c r="H262" s="487"/>
      <c r="I262" s="487"/>
      <c r="J262" s="487"/>
      <c r="K262" s="289"/>
      <c r="L262" s="489" t="str">
        <f>IF(F262="","",IF(AND(F262="x",F265="x"),"Vigilance",IF(AND(F262="x",F265=""),"Favorable","")))</f>
        <v/>
      </c>
      <c r="M262" s="490"/>
      <c r="N262" s="368"/>
      <c r="O262" s="6"/>
      <c r="P262" s="509"/>
      <c r="Q262" s="509"/>
      <c r="R262" s="509"/>
      <c r="S262" s="510"/>
      <c r="T262" s="27"/>
      <c r="U262" s="190"/>
      <c r="V262" s="27"/>
      <c r="W262" s="27"/>
      <c r="X262" s="27"/>
      <c r="Y262" s="27"/>
      <c r="Z262" s="27"/>
      <c r="AA262" s="27"/>
      <c r="AB262" s="27"/>
      <c r="AC262" s="27"/>
    </row>
    <row r="263" spans="2:29" s="2" customFormat="1" ht="80.150000000000006" customHeight="1" x14ac:dyDescent="0.35">
      <c r="B263" s="190"/>
      <c r="D263" s="459" t="s">
        <v>401</v>
      </c>
      <c r="E263" s="115" t="s">
        <v>403</v>
      </c>
      <c r="F263" s="185"/>
      <c r="G263" s="487"/>
      <c r="H263" s="487"/>
      <c r="I263" s="487"/>
      <c r="J263" s="487"/>
      <c r="K263" s="289"/>
      <c r="L263" s="489" t="str">
        <f>IF(F263="","",IF(AND(F263="x",F265="x"),"Vigilance",IF(AND(F263="x",F265=""),"Favorable","")))</f>
        <v/>
      </c>
      <c r="M263" s="490"/>
      <c r="N263" s="368"/>
      <c r="O263" s="6"/>
      <c r="P263" s="509"/>
      <c r="Q263" s="509"/>
      <c r="R263" s="509"/>
      <c r="S263" s="510"/>
      <c r="T263" s="27"/>
      <c r="U263" s="190"/>
      <c r="V263" s="27"/>
      <c r="W263" s="27"/>
      <c r="X263" s="27"/>
      <c r="Y263" s="27"/>
      <c r="Z263" s="27"/>
      <c r="AA263" s="27"/>
      <c r="AB263" s="27"/>
      <c r="AC263" s="27"/>
    </row>
    <row r="264" spans="2:29" s="2" customFormat="1" ht="80.150000000000006" customHeight="1" x14ac:dyDescent="0.35">
      <c r="B264" s="190"/>
      <c r="D264" s="459"/>
      <c r="E264" s="115" t="s">
        <v>404</v>
      </c>
      <c r="F264" s="186"/>
      <c r="G264" s="487"/>
      <c r="H264" s="487"/>
      <c r="I264" s="487"/>
      <c r="J264" s="487"/>
      <c r="K264" s="289"/>
      <c r="L264" s="489" t="str">
        <f>IF(F264="","",IF(AND(F264="x",F265="x"),"Vigilance",IF(AND(F264="x",F265=""),"Favorable","")))</f>
        <v/>
      </c>
      <c r="M264" s="490"/>
      <c r="N264" s="368"/>
      <c r="O264" s="6"/>
      <c r="P264" s="509"/>
      <c r="Q264" s="509"/>
      <c r="R264" s="509"/>
      <c r="S264" s="510"/>
      <c r="T264" s="27"/>
      <c r="U264" s="190"/>
      <c r="V264" s="27"/>
      <c r="W264" s="27"/>
      <c r="X264" s="27"/>
      <c r="Y264" s="27"/>
      <c r="Z264" s="27"/>
      <c r="AA264" s="27"/>
      <c r="AB264" s="27"/>
      <c r="AC264" s="27"/>
    </row>
    <row r="265" spans="2:29" s="2" customFormat="1" ht="80.150000000000006" customHeight="1" x14ac:dyDescent="0.35">
      <c r="B265" s="190"/>
      <c r="D265" s="459"/>
      <c r="E265" s="115" t="s">
        <v>125</v>
      </c>
      <c r="F265" s="185"/>
      <c r="G265" s="487"/>
      <c r="H265" s="487"/>
      <c r="I265" s="487"/>
      <c r="J265" s="487"/>
      <c r="K265" s="289"/>
      <c r="L265" s="489" t="str">
        <f>IF(F265="","",IF(F265="x",IF(COUNTIF(F260:F264,"x")&gt;=1,"Vigilance",IF(COUNTIF(F260:F264,"x")=0,"Rédhibitoire","")),""))</f>
        <v/>
      </c>
      <c r="M265" s="490"/>
      <c r="N265" s="481"/>
      <c r="O265" s="481"/>
      <c r="P265" s="481"/>
      <c r="Q265" s="481"/>
      <c r="R265" s="481"/>
      <c r="S265" s="482"/>
      <c r="T265" s="27"/>
      <c r="U265" s="190"/>
      <c r="V265" s="27"/>
      <c r="W265" s="27"/>
      <c r="X265" s="27"/>
      <c r="Y265" s="27"/>
      <c r="Z265" s="27"/>
      <c r="AA265" s="27"/>
      <c r="AB265" s="27"/>
      <c r="AC265" s="27"/>
    </row>
    <row r="266" spans="2:29" s="2" customFormat="1" ht="15.65" customHeight="1" x14ac:dyDescent="0.35">
      <c r="B266" s="190"/>
      <c r="D266" s="51"/>
      <c r="F266" s="467"/>
      <c r="G266" s="467"/>
      <c r="H266" s="467"/>
      <c r="I266" s="467"/>
      <c r="J266" s="467"/>
      <c r="K266" s="468"/>
      <c r="L266" s="498"/>
      <c r="M266" s="498"/>
      <c r="N266" s="498"/>
      <c r="O266" s="498"/>
      <c r="P266" s="498"/>
      <c r="Q266" s="498"/>
      <c r="R266" s="498"/>
      <c r="S266" s="499"/>
      <c r="T266" s="27"/>
      <c r="U266" s="190"/>
      <c r="V266" s="38"/>
      <c r="W266" s="38"/>
      <c r="X266" s="38"/>
      <c r="Y266" s="27"/>
      <c r="Z266" s="27"/>
      <c r="AA266" s="27"/>
      <c r="AB266" s="27"/>
      <c r="AC266" s="27"/>
    </row>
    <row r="267" spans="2:29" s="2" customFormat="1" ht="14.25" customHeight="1" x14ac:dyDescent="0.35">
      <c r="B267" s="190"/>
      <c r="D267" s="51"/>
      <c r="F267" s="467"/>
      <c r="G267" s="467"/>
      <c r="H267" s="467"/>
      <c r="I267" s="467"/>
      <c r="J267" s="467"/>
      <c r="K267" s="468"/>
      <c r="L267" s="498"/>
      <c r="M267" s="498"/>
      <c r="N267" s="498"/>
      <c r="O267" s="498"/>
      <c r="P267" s="498"/>
      <c r="Q267" s="498"/>
      <c r="R267" s="498"/>
      <c r="S267" s="499"/>
      <c r="T267" s="27"/>
      <c r="U267" s="190"/>
      <c r="V267" s="38"/>
      <c r="W267" s="38"/>
      <c r="X267" s="38"/>
      <c r="Y267" s="27"/>
      <c r="Z267" s="27"/>
      <c r="AA267" s="27"/>
      <c r="AB267" s="27"/>
      <c r="AC267" s="27"/>
    </row>
    <row r="268" spans="2:29" s="2" customFormat="1" ht="15" customHeight="1" x14ac:dyDescent="0.35">
      <c r="B268" s="190"/>
      <c r="D268" s="51"/>
      <c r="F268" s="467"/>
      <c r="G268" s="467"/>
      <c r="H268" s="467"/>
      <c r="I268" s="467"/>
      <c r="J268" s="467"/>
      <c r="K268" s="468"/>
      <c r="L268" s="498"/>
      <c r="M268" s="498"/>
      <c r="N268" s="498"/>
      <c r="O268" s="498"/>
      <c r="P268" s="498"/>
      <c r="Q268" s="498"/>
      <c r="R268" s="498"/>
      <c r="S268" s="499"/>
      <c r="T268" s="27"/>
      <c r="U268" s="190"/>
      <c r="V268" s="38"/>
      <c r="W268" s="38"/>
      <c r="X268" s="38"/>
    </row>
    <row r="269" spans="2:29" s="2" customFormat="1" ht="18" customHeight="1" x14ac:dyDescent="0.35">
      <c r="B269" s="190"/>
      <c r="D269" s="51"/>
      <c r="F269" s="467"/>
      <c r="G269" s="467"/>
      <c r="H269" s="467"/>
      <c r="I269" s="467"/>
      <c r="J269" s="467"/>
      <c r="K269" s="468"/>
      <c r="L269" s="498"/>
      <c r="M269" s="498"/>
      <c r="N269" s="498"/>
      <c r="O269" s="498"/>
      <c r="P269" s="498"/>
      <c r="Q269" s="498"/>
      <c r="R269" s="498"/>
      <c r="S269" s="499"/>
      <c r="T269" s="27"/>
      <c r="U269" s="190"/>
    </row>
    <row r="270" spans="2:29" s="2" customFormat="1" ht="15" customHeight="1" x14ac:dyDescent="0.35">
      <c r="B270" s="190"/>
      <c r="D270" s="51"/>
      <c r="F270" s="467"/>
      <c r="G270" s="467"/>
      <c r="H270" s="467"/>
      <c r="I270" s="467"/>
      <c r="J270" s="467"/>
      <c r="K270" s="468"/>
      <c r="L270" s="498"/>
      <c r="M270" s="498"/>
      <c r="N270" s="498"/>
      <c r="O270" s="498"/>
      <c r="P270" s="498"/>
      <c r="Q270" s="498"/>
      <c r="R270" s="498"/>
      <c r="S270" s="499"/>
      <c r="T270" s="27"/>
      <c r="U270" s="190"/>
    </row>
    <row r="271" spans="2:29" s="2" customFormat="1" ht="62.5" customHeight="1" x14ac:dyDescent="0.35">
      <c r="B271" s="190"/>
      <c r="D271" s="51"/>
      <c r="F271" s="467"/>
      <c r="G271" s="467"/>
      <c r="H271" s="467"/>
      <c r="I271" s="467"/>
      <c r="J271" s="467"/>
      <c r="K271" s="468"/>
      <c r="L271" s="498"/>
      <c r="M271" s="498"/>
      <c r="N271" s="498"/>
      <c r="O271" s="498"/>
      <c r="P271" s="498"/>
      <c r="Q271" s="498"/>
      <c r="R271" s="498"/>
      <c r="S271" s="499"/>
      <c r="T271" s="27"/>
      <c r="U271" s="190"/>
    </row>
    <row r="272" spans="2:29" s="2" customFormat="1" ht="102" customHeight="1" x14ac:dyDescent="0.35">
      <c r="B272" s="190"/>
      <c r="D272" s="51"/>
      <c r="F272" s="467"/>
      <c r="G272" s="467"/>
      <c r="H272" s="467"/>
      <c r="I272" s="467"/>
      <c r="J272" s="467"/>
      <c r="K272" s="468"/>
      <c r="L272" s="498"/>
      <c r="M272" s="498"/>
      <c r="N272" s="498"/>
      <c r="O272" s="498"/>
      <c r="P272" s="498"/>
      <c r="Q272" s="498"/>
      <c r="R272" s="498"/>
      <c r="S272" s="499"/>
      <c r="T272" s="27"/>
      <c r="U272" s="190"/>
    </row>
    <row r="273" spans="2:21" s="2" customFormat="1" ht="60" customHeight="1" x14ac:dyDescent="0.35">
      <c r="B273" s="190"/>
      <c r="D273" s="51"/>
      <c r="F273" s="467"/>
      <c r="G273" s="467"/>
      <c r="H273" s="467"/>
      <c r="I273" s="467"/>
      <c r="J273" s="467"/>
      <c r="K273" s="468"/>
      <c r="L273" s="498"/>
      <c r="M273" s="498"/>
      <c r="N273" s="498"/>
      <c r="O273" s="498"/>
      <c r="P273" s="498"/>
      <c r="Q273" s="498"/>
      <c r="R273" s="498"/>
      <c r="S273" s="499"/>
      <c r="T273" s="27"/>
      <c r="U273" s="190"/>
    </row>
    <row r="274" spans="2:21" s="2" customFormat="1" ht="15" customHeight="1" x14ac:dyDescent="0.35">
      <c r="B274" s="190"/>
      <c r="D274" s="51"/>
      <c r="F274" s="467"/>
      <c r="G274" s="467"/>
      <c r="H274" s="467"/>
      <c r="I274" s="467"/>
      <c r="J274" s="467"/>
      <c r="K274" s="468"/>
      <c r="L274" s="498"/>
      <c r="M274" s="498"/>
      <c r="N274" s="498"/>
      <c r="O274" s="498"/>
      <c r="P274" s="498"/>
      <c r="Q274" s="498"/>
      <c r="R274" s="498"/>
      <c r="S274" s="499"/>
      <c r="T274" s="27"/>
      <c r="U274" s="190"/>
    </row>
    <row r="275" spans="2:21" s="2" customFormat="1" ht="47.15" customHeight="1" x14ac:dyDescent="0.35">
      <c r="B275" s="190"/>
      <c r="D275" s="33"/>
      <c r="E275" s="32"/>
      <c r="F275" s="469"/>
      <c r="G275" s="469"/>
      <c r="H275" s="469"/>
      <c r="I275" s="469"/>
      <c r="J275" s="469"/>
      <c r="K275" s="470"/>
      <c r="L275" s="501"/>
      <c r="M275" s="501"/>
      <c r="N275" s="501"/>
      <c r="O275" s="501"/>
      <c r="P275" s="501"/>
      <c r="Q275" s="501"/>
      <c r="R275" s="501"/>
      <c r="S275" s="502"/>
      <c r="T275" s="27"/>
      <c r="U275" s="190"/>
    </row>
    <row r="276" spans="2:21" s="2" customFormat="1" ht="43.5" customHeight="1" x14ac:dyDescent="0.35">
      <c r="B276" s="190"/>
      <c r="C276" s="79"/>
      <c r="D276" s="477" t="s">
        <v>325</v>
      </c>
      <c r="E276" s="478"/>
      <c r="F276" s="471" t="s">
        <v>183</v>
      </c>
      <c r="G276" s="471"/>
      <c r="H276" s="471"/>
      <c r="I276" s="471"/>
      <c r="J276" s="471"/>
      <c r="K276" s="472"/>
      <c r="L276" s="599"/>
      <c r="M276" s="600"/>
      <c r="N276"/>
      <c r="O276" s="205"/>
      <c r="P276" s="202"/>
      <c r="Q276" s="202"/>
      <c r="R276" s="202"/>
      <c r="S276" s="203"/>
      <c r="T276" s="75"/>
      <c r="U276" s="190"/>
    </row>
    <row r="277" spans="2:21" s="2" customFormat="1" ht="54.75" customHeight="1" x14ac:dyDescent="0.35">
      <c r="B277" s="190"/>
      <c r="C277" s="79"/>
      <c r="D277" s="479"/>
      <c r="E277" s="480"/>
      <c r="F277" s="530" t="s">
        <v>294</v>
      </c>
      <c r="G277" s="530"/>
      <c r="H277" s="353" t="s">
        <v>58</v>
      </c>
      <c r="I277" s="353" t="s">
        <v>13</v>
      </c>
      <c r="J277" s="353" t="s">
        <v>292</v>
      </c>
      <c r="K277" s="193" t="s">
        <v>290</v>
      </c>
      <c r="L277" s="174" t="s">
        <v>291</v>
      </c>
      <c r="M277" s="193" t="s">
        <v>101</v>
      </c>
      <c r="N277" s="528"/>
      <c r="O277" s="528"/>
      <c r="P277" s="528"/>
      <c r="Q277" s="528"/>
      <c r="R277" s="528"/>
      <c r="S277" s="529"/>
      <c r="U277" s="190"/>
    </row>
    <row r="278" spans="2:21" s="2" customFormat="1" ht="70" customHeight="1" x14ac:dyDescent="0.35">
      <c r="B278" s="190"/>
      <c r="C278" s="79"/>
      <c r="D278" s="483" t="s">
        <v>376</v>
      </c>
      <c r="E278" s="484"/>
      <c r="F278" s="496" t="s">
        <v>75</v>
      </c>
      <c r="G278" s="496"/>
      <c r="H278" s="354"/>
      <c r="I278" s="354"/>
      <c r="J278" s="354"/>
      <c r="K278" s="141"/>
      <c r="L278" s="356" t="str">
        <f t="shared" ref="L278:L283" si="7">IF(K278="","",IF(K278&lt;5,"Favorable",IF(K278&lt;30,"Vigilance","Danger")))</f>
        <v/>
      </c>
      <c r="M278" s="130" t="s">
        <v>51</v>
      </c>
      <c r="N278" s="528"/>
      <c r="O278" s="528"/>
      <c r="P278" s="528"/>
      <c r="Q278" s="528"/>
      <c r="R278" s="528"/>
      <c r="S278" s="529"/>
      <c r="U278" s="190"/>
    </row>
    <row r="279" spans="2:21" s="2" customFormat="1" ht="70" customHeight="1" x14ac:dyDescent="0.35">
      <c r="B279" s="190"/>
      <c r="C279" s="79"/>
      <c r="D279" s="483"/>
      <c r="E279" s="484"/>
      <c r="F279" s="496" t="s">
        <v>75</v>
      </c>
      <c r="G279" s="496"/>
      <c r="H279" s="354"/>
      <c r="I279" s="354"/>
      <c r="J279" s="354"/>
      <c r="K279" s="141"/>
      <c r="L279" s="356" t="str">
        <f t="shared" si="7"/>
        <v/>
      </c>
      <c r="M279" s="130" t="s">
        <v>51</v>
      </c>
      <c r="N279" s="528"/>
      <c r="O279" s="528"/>
      <c r="P279" s="528"/>
      <c r="Q279" s="528"/>
      <c r="R279" s="528"/>
      <c r="S279" s="529"/>
      <c r="U279" s="190"/>
    </row>
    <row r="280" spans="2:21" s="2" customFormat="1" ht="70" customHeight="1" x14ac:dyDescent="0.35">
      <c r="B280" s="190"/>
      <c r="C280" s="79"/>
      <c r="D280" s="483"/>
      <c r="E280" s="484"/>
      <c r="F280" s="496" t="s">
        <v>75</v>
      </c>
      <c r="G280" s="496"/>
      <c r="H280" s="354"/>
      <c r="I280" s="354"/>
      <c r="J280" s="354"/>
      <c r="K280" s="141"/>
      <c r="L280" s="356" t="str">
        <f t="shared" si="7"/>
        <v/>
      </c>
      <c r="M280" s="130" t="s">
        <v>51</v>
      </c>
      <c r="N280" s="528"/>
      <c r="O280" s="528"/>
      <c r="P280" s="528"/>
      <c r="Q280" s="528"/>
      <c r="R280" s="528"/>
      <c r="S280" s="529"/>
      <c r="U280" s="190"/>
    </row>
    <row r="281" spans="2:21" s="2" customFormat="1" ht="70" customHeight="1" x14ac:dyDescent="0.35">
      <c r="B281" s="190"/>
      <c r="C281" s="79"/>
      <c r="D281" s="483"/>
      <c r="E281" s="484"/>
      <c r="F281" s="496" t="s">
        <v>75</v>
      </c>
      <c r="G281" s="496"/>
      <c r="H281" s="354"/>
      <c r="I281" s="354"/>
      <c r="J281" s="354"/>
      <c r="K281" s="141"/>
      <c r="L281" s="356" t="str">
        <f t="shared" si="7"/>
        <v/>
      </c>
      <c r="M281" s="130" t="s">
        <v>51</v>
      </c>
      <c r="N281" s="528"/>
      <c r="O281" s="528"/>
      <c r="P281" s="528"/>
      <c r="Q281" s="528"/>
      <c r="R281" s="528"/>
      <c r="S281" s="529"/>
      <c r="U281" s="190"/>
    </row>
    <row r="282" spans="2:21" s="2" customFormat="1" ht="70" customHeight="1" x14ac:dyDescent="0.35">
      <c r="B282" s="190"/>
      <c r="C282" s="79"/>
      <c r="D282" s="483"/>
      <c r="E282" s="484"/>
      <c r="F282" s="496" t="s">
        <v>75</v>
      </c>
      <c r="G282" s="496"/>
      <c r="H282" s="354"/>
      <c r="I282" s="354"/>
      <c r="J282" s="354"/>
      <c r="K282" s="141"/>
      <c r="L282" s="356" t="str">
        <f t="shared" si="7"/>
        <v/>
      </c>
      <c r="M282" s="130" t="s">
        <v>51</v>
      </c>
      <c r="N282" s="528"/>
      <c r="O282" s="528"/>
      <c r="P282" s="528"/>
      <c r="Q282" s="528"/>
      <c r="R282" s="528"/>
      <c r="S282" s="529"/>
      <c r="U282" s="190"/>
    </row>
    <row r="283" spans="2:21" s="2" customFormat="1" ht="70" customHeight="1" x14ac:dyDescent="0.35">
      <c r="B283" s="190"/>
      <c r="C283" s="79"/>
      <c r="D283" s="483"/>
      <c r="E283" s="484"/>
      <c r="F283" s="496" t="s">
        <v>75</v>
      </c>
      <c r="G283" s="496"/>
      <c r="H283" s="354"/>
      <c r="I283" s="354"/>
      <c r="J283" s="354"/>
      <c r="K283" s="141"/>
      <c r="L283" s="356" t="str">
        <f t="shared" si="7"/>
        <v/>
      </c>
      <c r="M283" s="130" t="s">
        <v>51</v>
      </c>
      <c r="N283" s="528"/>
      <c r="O283" s="528"/>
      <c r="P283" s="528"/>
      <c r="Q283" s="528"/>
      <c r="R283" s="528"/>
      <c r="S283" s="529"/>
      <c r="U283" s="190"/>
    </row>
    <row r="284" spans="2:21" s="2" customFormat="1" ht="76.5" customHeight="1" x14ac:dyDescent="0.35">
      <c r="B284" s="190"/>
      <c r="C284" s="79"/>
      <c r="D284" s="483"/>
      <c r="E284" s="484"/>
      <c r="F284" s="141"/>
      <c r="G284" s="141"/>
      <c r="H284" s="130"/>
      <c r="I284" s="130"/>
      <c r="J284" s="130"/>
      <c r="K284" s="130"/>
      <c r="L284" s="199"/>
      <c r="M284" s="40"/>
      <c r="N284" s="40"/>
      <c r="O284" s="202"/>
      <c r="P284" s="202"/>
      <c r="Q284" s="202"/>
      <c r="R284" s="202"/>
      <c r="S284" s="203"/>
      <c r="U284" s="190"/>
    </row>
    <row r="285" spans="2:21" s="2" customFormat="1" ht="45" customHeight="1" x14ac:dyDescent="0.35">
      <c r="B285" s="190"/>
      <c r="C285" s="79"/>
      <c r="D285" s="483"/>
      <c r="E285" s="484"/>
      <c r="F285" s="530" t="s">
        <v>86</v>
      </c>
      <c r="G285" s="530"/>
      <c r="H285" s="530"/>
      <c r="I285" s="530"/>
      <c r="J285" s="530"/>
      <c r="K285" s="531"/>
      <c r="L285" s="526"/>
      <c r="M285" s="527"/>
      <c r="N285"/>
      <c r="S285" s="59"/>
      <c r="U285" s="190"/>
    </row>
    <row r="286" spans="2:21" s="2" customFormat="1" ht="70" customHeight="1" x14ac:dyDescent="0.35">
      <c r="B286" s="190"/>
      <c r="C286" s="79"/>
      <c r="D286" s="483"/>
      <c r="E286" s="484"/>
      <c r="F286" s="530" t="s">
        <v>294</v>
      </c>
      <c r="G286" s="530"/>
      <c r="H286" s="353" t="s">
        <v>58</v>
      </c>
      <c r="I286" s="353" t="s">
        <v>13</v>
      </c>
      <c r="J286" s="353" t="s">
        <v>292</v>
      </c>
      <c r="K286" s="193" t="s">
        <v>265</v>
      </c>
      <c r="L286" s="174" t="s">
        <v>102</v>
      </c>
      <c r="M286" s="193" t="s">
        <v>101</v>
      </c>
      <c r="N286" s="528"/>
      <c r="O286" s="528"/>
      <c r="P286" s="528"/>
      <c r="Q286" s="528"/>
      <c r="R286" s="528"/>
      <c r="S286" s="529"/>
      <c r="U286" s="190"/>
    </row>
    <row r="287" spans="2:21" s="2" customFormat="1" ht="70" customHeight="1" x14ac:dyDescent="0.35">
      <c r="B287" s="190"/>
      <c r="C287" s="79"/>
      <c r="D287" s="483" t="s">
        <v>298</v>
      </c>
      <c r="E287" s="484"/>
      <c r="F287" s="496" t="s">
        <v>75</v>
      </c>
      <c r="G287" s="496"/>
      <c r="H287" s="354"/>
      <c r="I287" s="354"/>
      <c r="J287" s="354"/>
      <c r="K287" s="141"/>
      <c r="L287" s="356" t="str">
        <f t="shared" ref="L287:L292" si="8">IF(K287="","",IF(K287&lt;5,"Favorable",IF(K287&lt;30,"Vigilance","Danger")))</f>
        <v/>
      </c>
      <c r="M287" s="130" t="s">
        <v>51</v>
      </c>
      <c r="N287" s="528"/>
      <c r="O287" s="528"/>
      <c r="P287" s="528"/>
      <c r="Q287" s="528"/>
      <c r="R287" s="528"/>
      <c r="S287" s="529"/>
      <c r="U287" s="190"/>
    </row>
    <row r="288" spans="2:21" s="2" customFormat="1" ht="70" customHeight="1" x14ac:dyDescent="0.35">
      <c r="B288" s="190"/>
      <c r="C288" s="79"/>
      <c r="D288" s="483"/>
      <c r="E288" s="484"/>
      <c r="F288" s="496" t="s">
        <v>75</v>
      </c>
      <c r="G288" s="496"/>
      <c r="H288" s="354"/>
      <c r="I288" s="354"/>
      <c r="J288" s="354"/>
      <c r="K288" s="141"/>
      <c r="L288" s="356" t="str">
        <f t="shared" si="8"/>
        <v/>
      </c>
      <c r="M288" s="130" t="s">
        <v>51</v>
      </c>
      <c r="N288" s="528"/>
      <c r="O288" s="528"/>
      <c r="P288" s="528"/>
      <c r="Q288" s="528"/>
      <c r="R288" s="528"/>
      <c r="S288" s="529"/>
      <c r="U288" s="190"/>
    </row>
    <row r="289" spans="2:21" s="2" customFormat="1" ht="70" customHeight="1" x14ac:dyDescent="0.35">
      <c r="B289" s="190"/>
      <c r="C289" s="79"/>
      <c r="F289" s="496" t="s">
        <v>75</v>
      </c>
      <c r="G289" s="496"/>
      <c r="H289" s="354"/>
      <c r="I289" s="354"/>
      <c r="J289" s="354"/>
      <c r="K289" s="141"/>
      <c r="L289" s="356" t="str">
        <f t="shared" si="8"/>
        <v/>
      </c>
      <c r="M289" s="130" t="s">
        <v>51</v>
      </c>
      <c r="N289" s="528"/>
      <c r="O289" s="528"/>
      <c r="P289" s="528"/>
      <c r="Q289" s="528"/>
      <c r="R289" s="528"/>
      <c r="S289" s="529"/>
      <c r="U289" s="190"/>
    </row>
    <row r="290" spans="2:21" s="2" customFormat="1" ht="70" customHeight="1" x14ac:dyDescent="0.35">
      <c r="B290" s="190"/>
      <c r="C290" s="79"/>
      <c r="F290" s="496" t="s">
        <v>75</v>
      </c>
      <c r="G290" s="496"/>
      <c r="H290" s="354"/>
      <c r="I290" s="354"/>
      <c r="J290" s="354"/>
      <c r="K290" s="141"/>
      <c r="L290" s="356" t="str">
        <f t="shared" si="8"/>
        <v/>
      </c>
      <c r="M290" s="130" t="s">
        <v>51</v>
      </c>
      <c r="N290" s="528"/>
      <c r="O290" s="528"/>
      <c r="P290" s="528"/>
      <c r="Q290" s="528"/>
      <c r="R290" s="528"/>
      <c r="S290" s="529"/>
      <c r="U290" s="190"/>
    </row>
    <row r="291" spans="2:21" s="2" customFormat="1" ht="70" customHeight="1" x14ac:dyDescent="0.35">
      <c r="B291" s="190"/>
      <c r="C291" s="79"/>
      <c r="F291" s="496" t="s">
        <v>75</v>
      </c>
      <c r="G291" s="496"/>
      <c r="H291" s="354"/>
      <c r="I291" s="354"/>
      <c r="J291" s="354"/>
      <c r="K291" s="141"/>
      <c r="L291" s="356" t="str">
        <f t="shared" si="8"/>
        <v/>
      </c>
      <c r="M291" s="130" t="s">
        <v>51</v>
      </c>
      <c r="N291" s="528"/>
      <c r="O291" s="528"/>
      <c r="P291" s="528"/>
      <c r="Q291" s="528"/>
      <c r="R291" s="528"/>
      <c r="S291" s="529"/>
      <c r="U291" s="190"/>
    </row>
    <row r="292" spans="2:21" s="2" customFormat="1" ht="70" customHeight="1" x14ac:dyDescent="0.35">
      <c r="B292" s="190"/>
      <c r="C292" s="79"/>
      <c r="F292" s="496" t="s">
        <v>75</v>
      </c>
      <c r="G292" s="496"/>
      <c r="H292" s="354"/>
      <c r="I292" s="354"/>
      <c r="J292" s="354"/>
      <c r="K292" s="141"/>
      <c r="L292" s="356" t="str">
        <f t="shared" si="8"/>
        <v/>
      </c>
      <c r="M292" s="130" t="s">
        <v>51</v>
      </c>
      <c r="N292" s="528"/>
      <c r="O292" s="528"/>
      <c r="P292" s="528"/>
      <c r="Q292" s="528"/>
      <c r="R292" s="528"/>
      <c r="S292" s="529"/>
      <c r="U292" s="190"/>
    </row>
    <row r="293" spans="2:21" s="2" customFormat="1" ht="45" customHeight="1" x14ac:dyDescent="0.35">
      <c r="B293" s="190"/>
      <c r="C293" s="79"/>
      <c r="F293" s="141"/>
      <c r="G293" s="141"/>
      <c r="H293" s="206"/>
      <c r="I293" s="206"/>
      <c r="J293" s="206"/>
      <c r="K293" s="206"/>
      <c r="L293" s="200"/>
      <c r="M293" s="40"/>
      <c r="N293" s="40"/>
      <c r="O293" s="202"/>
      <c r="P293" s="202"/>
      <c r="Q293" s="202"/>
      <c r="R293" s="202"/>
      <c r="S293" s="203"/>
      <c r="U293" s="190"/>
    </row>
    <row r="294" spans="2:21" s="2" customFormat="1" ht="48.75" customHeight="1" x14ac:dyDescent="0.35">
      <c r="B294" s="190"/>
      <c r="C294" s="79"/>
      <c r="F294" s="530" t="s">
        <v>87</v>
      </c>
      <c r="G294" s="530"/>
      <c r="H294" s="530"/>
      <c r="I294" s="530"/>
      <c r="J294" s="530"/>
      <c r="K294" s="531"/>
      <c r="L294" s="526"/>
      <c r="M294" s="527"/>
      <c r="N294"/>
      <c r="S294" s="59"/>
      <c r="U294" s="190"/>
    </row>
    <row r="295" spans="2:21" s="2" customFormat="1" ht="70" customHeight="1" x14ac:dyDescent="0.35">
      <c r="B295" s="190"/>
      <c r="C295" s="79"/>
      <c r="F295" s="530" t="s">
        <v>294</v>
      </c>
      <c r="G295" s="530"/>
      <c r="H295" s="353" t="s">
        <v>58</v>
      </c>
      <c r="I295" s="353" t="s">
        <v>13</v>
      </c>
      <c r="J295" s="353" t="s">
        <v>293</v>
      </c>
      <c r="K295" s="193" t="s">
        <v>265</v>
      </c>
      <c r="L295" s="174" t="s">
        <v>102</v>
      </c>
      <c r="M295" s="193" t="s">
        <v>101</v>
      </c>
      <c r="N295" s="528"/>
      <c r="O295" s="528"/>
      <c r="P295" s="528"/>
      <c r="Q295" s="528"/>
      <c r="R295" s="528"/>
      <c r="S295" s="529"/>
      <c r="U295" s="190"/>
    </row>
    <row r="296" spans="2:21" s="2" customFormat="1" ht="70" customHeight="1" x14ac:dyDescent="0.35">
      <c r="B296" s="190"/>
      <c r="C296" s="79"/>
      <c r="F296" s="496" t="s">
        <v>75</v>
      </c>
      <c r="G296" s="496"/>
      <c r="H296" s="354"/>
      <c r="I296" s="354"/>
      <c r="J296" s="354"/>
      <c r="K296" s="161"/>
      <c r="L296" s="346" t="str">
        <f t="shared" ref="L296:L301" si="9">IF(K296="","",IF(K296&lt;5,"Favorable",IF(K296&lt;30,"Vigilance","Danger")))</f>
        <v/>
      </c>
      <c r="M296" s="130" t="s">
        <v>51</v>
      </c>
      <c r="N296" s="528"/>
      <c r="O296" s="528"/>
      <c r="P296" s="528"/>
      <c r="Q296" s="528"/>
      <c r="R296" s="528"/>
      <c r="S296" s="529"/>
      <c r="U296" s="190"/>
    </row>
    <row r="297" spans="2:21" s="2" customFormat="1" ht="70" customHeight="1" x14ac:dyDescent="0.35">
      <c r="B297" s="190"/>
      <c r="C297" s="79"/>
      <c r="F297" s="496" t="s">
        <v>75</v>
      </c>
      <c r="G297" s="496"/>
      <c r="H297" s="354"/>
      <c r="I297" s="354"/>
      <c r="J297" s="354"/>
      <c r="K297" s="161"/>
      <c r="L297" s="346" t="str">
        <f t="shared" si="9"/>
        <v/>
      </c>
      <c r="M297" s="130" t="s">
        <v>51</v>
      </c>
      <c r="N297" s="528"/>
      <c r="O297" s="528"/>
      <c r="P297" s="528"/>
      <c r="Q297" s="528"/>
      <c r="R297" s="528"/>
      <c r="S297" s="529"/>
      <c r="U297" s="190"/>
    </row>
    <row r="298" spans="2:21" s="2" customFormat="1" ht="70" customHeight="1" x14ac:dyDescent="0.35">
      <c r="B298" s="190"/>
      <c r="C298" s="79"/>
      <c r="F298" s="496" t="s">
        <v>75</v>
      </c>
      <c r="G298" s="496"/>
      <c r="H298" s="354"/>
      <c r="I298" s="354"/>
      <c r="J298" s="354"/>
      <c r="K298" s="161"/>
      <c r="L298" s="346" t="str">
        <f t="shared" si="9"/>
        <v/>
      </c>
      <c r="M298" s="130" t="s">
        <v>51</v>
      </c>
      <c r="N298" s="528"/>
      <c r="O298" s="528"/>
      <c r="P298" s="528"/>
      <c r="Q298" s="528"/>
      <c r="R298" s="528"/>
      <c r="S298" s="529"/>
      <c r="U298" s="190"/>
    </row>
    <row r="299" spans="2:21" s="2" customFormat="1" ht="70" customHeight="1" x14ac:dyDescent="0.35">
      <c r="B299" s="190"/>
      <c r="C299" s="79"/>
      <c r="F299" s="496" t="s">
        <v>75</v>
      </c>
      <c r="G299" s="496"/>
      <c r="H299" s="354"/>
      <c r="I299" s="354"/>
      <c r="J299" s="354"/>
      <c r="K299" s="161"/>
      <c r="L299" s="346" t="str">
        <f t="shared" si="9"/>
        <v/>
      </c>
      <c r="M299" s="130" t="s">
        <v>51</v>
      </c>
      <c r="N299" s="528"/>
      <c r="O299" s="528"/>
      <c r="P299" s="528"/>
      <c r="Q299" s="528"/>
      <c r="R299" s="528"/>
      <c r="S299" s="529"/>
      <c r="U299" s="190"/>
    </row>
    <row r="300" spans="2:21" s="2" customFormat="1" ht="70" customHeight="1" x14ac:dyDescent="0.35">
      <c r="B300" s="190"/>
      <c r="C300" s="79"/>
      <c r="F300" s="496" t="s">
        <v>75</v>
      </c>
      <c r="G300" s="496"/>
      <c r="H300" s="354"/>
      <c r="I300" s="354"/>
      <c r="J300" s="354"/>
      <c r="K300" s="161"/>
      <c r="L300" s="346" t="str">
        <f t="shared" si="9"/>
        <v/>
      </c>
      <c r="M300" s="130" t="s">
        <v>51</v>
      </c>
      <c r="N300" s="528"/>
      <c r="O300" s="528"/>
      <c r="P300" s="528"/>
      <c r="Q300" s="528"/>
      <c r="R300" s="528"/>
      <c r="S300" s="529"/>
      <c r="U300" s="190"/>
    </row>
    <row r="301" spans="2:21" s="2" customFormat="1" ht="70" customHeight="1" x14ac:dyDescent="0.35">
      <c r="B301" s="190"/>
      <c r="C301" s="79"/>
      <c r="F301" s="496" t="s">
        <v>75</v>
      </c>
      <c r="G301" s="496"/>
      <c r="H301" s="354"/>
      <c r="I301" s="354"/>
      <c r="J301" s="354"/>
      <c r="K301" s="161"/>
      <c r="L301" s="346" t="str">
        <f t="shared" si="9"/>
        <v/>
      </c>
      <c r="M301" s="130" t="s">
        <v>51</v>
      </c>
      <c r="N301" s="528"/>
      <c r="O301" s="528"/>
      <c r="P301" s="528"/>
      <c r="Q301" s="528"/>
      <c r="R301" s="528"/>
      <c r="S301" s="529"/>
      <c r="U301" s="190"/>
    </row>
    <row r="302" spans="2:21" s="2" customFormat="1" ht="45" customHeight="1" x14ac:dyDescent="0.35">
      <c r="B302" s="190"/>
      <c r="C302" s="79"/>
      <c r="F302" s="141"/>
      <c r="G302" s="141"/>
      <c r="H302" s="206"/>
      <c r="I302" s="206"/>
      <c r="J302" s="206"/>
      <c r="K302" s="206"/>
      <c r="L302" s="200"/>
      <c r="M302" s="40"/>
      <c r="N302" s="40"/>
      <c r="O302" s="202"/>
      <c r="P302" s="202"/>
      <c r="Q302" s="202"/>
      <c r="R302" s="202"/>
      <c r="S302" s="203"/>
      <c r="U302" s="190"/>
    </row>
    <row r="303" spans="2:21" s="2" customFormat="1" ht="45" customHeight="1" x14ac:dyDescent="0.35">
      <c r="B303" s="190"/>
      <c r="C303" s="79"/>
      <c r="D303" s="35"/>
      <c r="E303" s="35"/>
      <c r="F303" s="530" t="s">
        <v>88</v>
      </c>
      <c r="G303" s="530"/>
      <c r="H303" s="530"/>
      <c r="I303" s="530"/>
      <c r="J303" s="530"/>
      <c r="K303" s="531"/>
      <c r="L303" s="526"/>
      <c r="M303" s="527"/>
      <c r="N303"/>
      <c r="S303" s="59"/>
      <c r="U303" s="190"/>
    </row>
    <row r="304" spans="2:21" s="2" customFormat="1" ht="70" customHeight="1" x14ac:dyDescent="0.35">
      <c r="B304" s="190"/>
      <c r="C304" s="79"/>
      <c r="D304" s="35"/>
      <c r="E304" s="35"/>
      <c r="F304" s="530" t="s">
        <v>294</v>
      </c>
      <c r="G304" s="530"/>
      <c r="H304" s="353" t="s">
        <v>58</v>
      </c>
      <c r="I304" s="353" t="s">
        <v>13</v>
      </c>
      <c r="J304" s="353" t="s">
        <v>293</v>
      </c>
      <c r="K304" s="288" t="s">
        <v>182</v>
      </c>
      <c r="L304" s="174" t="s">
        <v>102</v>
      </c>
      <c r="M304" s="193" t="s">
        <v>101</v>
      </c>
      <c r="N304" s="528"/>
      <c r="O304" s="528"/>
      <c r="P304" s="528"/>
      <c r="Q304" s="528"/>
      <c r="R304" s="528"/>
      <c r="S304" s="529"/>
      <c r="U304" s="190"/>
    </row>
    <row r="305" spans="2:21" s="2" customFormat="1" ht="70" customHeight="1" x14ac:dyDescent="0.35">
      <c r="B305" s="190"/>
      <c r="C305" s="79"/>
      <c r="D305" s="35"/>
      <c r="E305" s="35"/>
      <c r="F305" s="496" t="s">
        <v>75</v>
      </c>
      <c r="G305" s="496"/>
      <c r="H305" s="354"/>
      <c r="I305" s="354"/>
      <c r="J305" s="354"/>
      <c r="K305" s="161"/>
      <c r="L305" s="346" t="str">
        <f t="shared" ref="L305:L310" si="10">IF(K305="","",IF(K305&lt;5,"Favorable",IF(K305&lt;30,"Vigilance","Danger")))</f>
        <v/>
      </c>
      <c r="M305" s="130" t="s">
        <v>51</v>
      </c>
      <c r="N305" s="528"/>
      <c r="O305" s="528"/>
      <c r="P305" s="528"/>
      <c r="Q305" s="528"/>
      <c r="R305" s="528"/>
      <c r="S305" s="529"/>
      <c r="U305" s="190"/>
    </row>
    <row r="306" spans="2:21" s="2" customFormat="1" ht="70" customHeight="1" x14ac:dyDescent="0.35">
      <c r="B306" s="190"/>
      <c r="C306" s="79"/>
      <c r="D306" s="35"/>
      <c r="E306" s="35"/>
      <c r="F306" s="496" t="s">
        <v>75</v>
      </c>
      <c r="G306" s="496"/>
      <c r="H306" s="354"/>
      <c r="I306" s="354"/>
      <c r="J306" s="354"/>
      <c r="K306" s="161"/>
      <c r="L306" s="346" t="str">
        <f t="shared" si="10"/>
        <v/>
      </c>
      <c r="M306" s="130" t="s">
        <v>51</v>
      </c>
      <c r="N306" s="528"/>
      <c r="O306" s="528"/>
      <c r="P306" s="528"/>
      <c r="Q306" s="528"/>
      <c r="R306" s="528"/>
      <c r="S306" s="529"/>
      <c r="U306" s="190"/>
    </row>
    <row r="307" spans="2:21" s="2" customFormat="1" ht="70" customHeight="1" x14ac:dyDescent="0.35">
      <c r="B307" s="190"/>
      <c r="C307" s="79"/>
      <c r="D307" s="35"/>
      <c r="E307" s="35"/>
      <c r="F307" s="496" t="s">
        <v>75</v>
      </c>
      <c r="G307" s="496"/>
      <c r="H307" s="354"/>
      <c r="I307" s="354"/>
      <c r="J307" s="354"/>
      <c r="K307" s="161"/>
      <c r="L307" s="346" t="str">
        <f t="shared" si="10"/>
        <v/>
      </c>
      <c r="M307" s="130" t="s">
        <v>51</v>
      </c>
      <c r="N307" s="528"/>
      <c r="O307" s="528"/>
      <c r="P307" s="528"/>
      <c r="Q307" s="528"/>
      <c r="R307" s="528"/>
      <c r="S307" s="529"/>
      <c r="U307" s="190"/>
    </row>
    <row r="308" spans="2:21" s="2" customFormat="1" ht="70" customHeight="1" x14ac:dyDescent="0.35">
      <c r="B308" s="190"/>
      <c r="C308" s="79"/>
      <c r="D308" s="35"/>
      <c r="E308" s="35"/>
      <c r="F308" s="496" t="s">
        <v>75</v>
      </c>
      <c r="G308" s="496"/>
      <c r="H308" s="354"/>
      <c r="I308" s="354"/>
      <c r="J308" s="354"/>
      <c r="K308" s="161"/>
      <c r="L308" s="346" t="str">
        <f t="shared" si="10"/>
        <v/>
      </c>
      <c r="M308" s="130" t="s">
        <v>51</v>
      </c>
      <c r="N308" s="528"/>
      <c r="O308" s="528"/>
      <c r="P308" s="528"/>
      <c r="Q308" s="528"/>
      <c r="R308" s="528"/>
      <c r="S308" s="529"/>
      <c r="U308" s="190"/>
    </row>
    <row r="309" spans="2:21" s="2" customFormat="1" ht="70" customHeight="1" x14ac:dyDescent="0.35">
      <c r="B309" s="190"/>
      <c r="C309" s="79"/>
      <c r="D309" s="35"/>
      <c r="E309" s="35"/>
      <c r="F309" s="496" t="s">
        <v>75</v>
      </c>
      <c r="G309" s="496"/>
      <c r="H309" s="354"/>
      <c r="I309" s="354"/>
      <c r="J309" s="354"/>
      <c r="K309" s="161"/>
      <c r="L309" s="346" t="str">
        <f t="shared" si="10"/>
        <v/>
      </c>
      <c r="M309" s="130" t="s">
        <v>51</v>
      </c>
      <c r="N309" s="528"/>
      <c r="O309" s="528"/>
      <c r="P309" s="528"/>
      <c r="Q309" s="528"/>
      <c r="R309" s="528"/>
      <c r="S309" s="529"/>
      <c r="U309" s="190"/>
    </row>
    <row r="310" spans="2:21" s="2" customFormat="1" ht="70" customHeight="1" x14ac:dyDescent="0.35">
      <c r="B310" s="190"/>
      <c r="C310" s="79"/>
      <c r="D310" s="35"/>
      <c r="E310" s="35"/>
      <c r="F310" s="496" t="s">
        <v>75</v>
      </c>
      <c r="G310" s="496"/>
      <c r="H310" s="354"/>
      <c r="I310" s="354"/>
      <c r="J310" s="354"/>
      <c r="K310" s="161"/>
      <c r="L310" s="346" t="str">
        <f t="shared" si="10"/>
        <v/>
      </c>
      <c r="M310" s="130" t="s">
        <v>51</v>
      </c>
      <c r="N310" s="528"/>
      <c r="O310" s="528"/>
      <c r="P310" s="528"/>
      <c r="Q310" s="528"/>
      <c r="R310" s="528"/>
      <c r="S310" s="529"/>
      <c r="U310" s="190"/>
    </row>
    <row r="311" spans="2:21" s="2" customFormat="1" ht="45" customHeight="1" x14ac:dyDescent="0.35">
      <c r="B311" s="190"/>
      <c r="C311" s="79"/>
      <c r="D311" s="35"/>
      <c r="E311" s="35"/>
      <c r="F311" s="201"/>
      <c r="G311" s="201"/>
      <c r="H311" s="206"/>
      <c r="I311" s="206"/>
      <c r="J311" s="206"/>
      <c r="K311" s="214"/>
      <c r="L311" s="200"/>
      <c r="M311" s="40"/>
      <c r="N311" s="40"/>
      <c r="O311" s="202"/>
      <c r="P311" s="202"/>
      <c r="Q311" s="202"/>
      <c r="R311" s="202"/>
      <c r="S311" s="203"/>
      <c r="U311" s="190"/>
    </row>
    <row r="312" spans="2:21" s="2" customFormat="1" ht="45" customHeight="1" x14ac:dyDescent="0.35">
      <c r="B312" s="190"/>
      <c r="C312" s="79"/>
      <c r="D312" s="35"/>
      <c r="E312" s="35"/>
      <c r="F312" s="530" t="s">
        <v>89</v>
      </c>
      <c r="G312" s="530"/>
      <c r="H312" s="530"/>
      <c r="I312" s="530"/>
      <c r="J312" s="530"/>
      <c r="K312" s="531"/>
      <c r="L312" s="526"/>
      <c r="M312" s="527"/>
      <c r="N312"/>
      <c r="S312" s="59"/>
      <c r="U312" s="190"/>
    </row>
    <row r="313" spans="2:21" s="2" customFormat="1" ht="70" customHeight="1" x14ac:dyDescent="0.35">
      <c r="B313" s="190"/>
      <c r="C313" s="79"/>
      <c r="D313" s="35"/>
      <c r="E313" s="35"/>
      <c r="F313" s="530" t="s">
        <v>294</v>
      </c>
      <c r="G313" s="530"/>
      <c r="H313" s="353" t="s">
        <v>58</v>
      </c>
      <c r="I313" s="353" t="s">
        <v>13</v>
      </c>
      <c r="J313" s="353" t="s">
        <v>293</v>
      </c>
      <c r="K313" s="193" t="s">
        <v>182</v>
      </c>
      <c r="L313" s="174" t="s">
        <v>102</v>
      </c>
      <c r="M313" s="193" t="s">
        <v>101</v>
      </c>
      <c r="N313" s="528"/>
      <c r="O313" s="528"/>
      <c r="P313" s="528"/>
      <c r="Q313" s="528"/>
      <c r="R313" s="528"/>
      <c r="S313" s="529"/>
      <c r="U313" s="190"/>
    </row>
    <row r="314" spans="2:21" s="2" customFormat="1" ht="70" customHeight="1" x14ac:dyDescent="0.35">
      <c r="B314" s="190"/>
      <c r="C314" s="79"/>
      <c r="D314" s="35"/>
      <c r="E314" s="35"/>
      <c r="F314" s="496" t="s">
        <v>75</v>
      </c>
      <c r="G314" s="496"/>
      <c r="H314" s="354"/>
      <c r="I314" s="354"/>
      <c r="J314" s="354"/>
      <c r="K314" s="161"/>
      <c r="L314" s="346" t="str">
        <f t="shared" ref="L314:L319" si="11">IF(K314="","",IF(K314&lt;5,"Favorable",IF(K314&lt;30,"Vigilance","Danger")))</f>
        <v/>
      </c>
      <c r="M314" s="130" t="s">
        <v>51</v>
      </c>
      <c r="N314" s="528"/>
      <c r="O314" s="528"/>
      <c r="P314" s="528"/>
      <c r="Q314" s="528"/>
      <c r="R314" s="528"/>
      <c r="S314" s="529"/>
      <c r="U314" s="190"/>
    </row>
    <row r="315" spans="2:21" s="2" customFormat="1" ht="70" customHeight="1" x14ac:dyDescent="0.35">
      <c r="B315" s="190"/>
      <c r="C315" s="79"/>
      <c r="D315" s="35"/>
      <c r="E315" s="35"/>
      <c r="F315" s="496" t="s">
        <v>75</v>
      </c>
      <c r="G315" s="496"/>
      <c r="H315" s="354"/>
      <c r="I315" s="354"/>
      <c r="J315" s="354"/>
      <c r="K315" s="161"/>
      <c r="L315" s="346" t="str">
        <f t="shared" si="11"/>
        <v/>
      </c>
      <c r="M315" s="130" t="s">
        <v>51</v>
      </c>
      <c r="N315" s="528"/>
      <c r="O315" s="528"/>
      <c r="P315" s="528"/>
      <c r="Q315" s="528"/>
      <c r="R315" s="528"/>
      <c r="S315" s="529"/>
      <c r="U315" s="190"/>
    </row>
    <row r="316" spans="2:21" s="2" customFormat="1" ht="70" customHeight="1" x14ac:dyDescent="0.35">
      <c r="B316" s="190"/>
      <c r="C316" s="79"/>
      <c r="D316" s="35"/>
      <c r="E316" s="35"/>
      <c r="F316" s="496" t="s">
        <v>75</v>
      </c>
      <c r="G316" s="496"/>
      <c r="H316" s="354"/>
      <c r="I316" s="354"/>
      <c r="J316" s="354"/>
      <c r="K316" s="161"/>
      <c r="L316" s="346" t="str">
        <f>IF(K316="","",IF(K316&lt;5,"Favorable",IF(K316&lt;30,"Vigilance","Danger")))</f>
        <v/>
      </c>
      <c r="M316" s="130" t="s">
        <v>51</v>
      </c>
      <c r="N316" s="528"/>
      <c r="O316" s="528"/>
      <c r="P316" s="528"/>
      <c r="Q316" s="528"/>
      <c r="R316" s="528"/>
      <c r="S316" s="529"/>
      <c r="U316" s="190"/>
    </row>
    <row r="317" spans="2:21" s="2" customFormat="1" ht="70" customHeight="1" x14ac:dyDescent="0.35">
      <c r="B317" s="190"/>
      <c r="C317" s="79"/>
      <c r="D317" s="35"/>
      <c r="E317" s="35"/>
      <c r="F317" s="496" t="s">
        <v>75</v>
      </c>
      <c r="G317" s="496"/>
      <c r="H317" s="354"/>
      <c r="I317" s="354"/>
      <c r="J317" s="354"/>
      <c r="K317" s="161"/>
      <c r="L317" s="346" t="str">
        <f t="shared" si="11"/>
        <v/>
      </c>
      <c r="M317" s="130" t="s">
        <v>51</v>
      </c>
      <c r="N317" s="528"/>
      <c r="O317" s="528"/>
      <c r="P317" s="528"/>
      <c r="Q317" s="528"/>
      <c r="R317" s="528"/>
      <c r="S317" s="529"/>
      <c r="U317" s="190"/>
    </row>
    <row r="318" spans="2:21" s="2" customFormat="1" ht="70" customHeight="1" x14ac:dyDescent="0.35">
      <c r="B318" s="190"/>
      <c r="C318" s="79"/>
      <c r="D318" s="35"/>
      <c r="E318" s="35"/>
      <c r="F318" s="496" t="s">
        <v>75</v>
      </c>
      <c r="G318" s="496"/>
      <c r="H318" s="354"/>
      <c r="I318" s="354"/>
      <c r="J318" s="354"/>
      <c r="K318" s="161"/>
      <c r="L318" s="346" t="str">
        <f t="shared" si="11"/>
        <v/>
      </c>
      <c r="M318" s="130" t="s">
        <v>51</v>
      </c>
      <c r="N318" s="528"/>
      <c r="O318" s="528"/>
      <c r="P318" s="528"/>
      <c r="Q318" s="528"/>
      <c r="R318" s="528"/>
      <c r="S318" s="529"/>
      <c r="U318" s="190"/>
    </row>
    <row r="319" spans="2:21" s="2" customFormat="1" ht="70" customHeight="1" x14ac:dyDescent="0.35">
      <c r="B319" s="190"/>
      <c r="C319" s="79"/>
      <c r="D319" s="35"/>
      <c r="E319" s="35"/>
      <c r="F319" s="496" t="s">
        <v>75</v>
      </c>
      <c r="G319" s="496"/>
      <c r="H319" s="354"/>
      <c r="I319" s="354"/>
      <c r="J319" s="354"/>
      <c r="K319" s="161"/>
      <c r="L319" s="346" t="str">
        <f t="shared" si="11"/>
        <v/>
      </c>
      <c r="M319" s="130" t="s">
        <v>51</v>
      </c>
      <c r="N319" s="528"/>
      <c r="O319" s="528"/>
      <c r="P319" s="528"/>
      <c r="Q319" s="528"/>
      <c r="R319" s="528"/>
      <c r="S319" s="529"/>
      <c r="U319" s="190"/>
    </row>
    <row r="320" spans="2:21" s="2" customFormat="1" ht="45" customHeight="1" x14ac:dyDescent="0.35">
      <c r="B320" s="190"/>
      <c r="C320" s="79"/>
      <c r="D320" s="77"/>
      <c r="L320" s="207"/>
      <c r="O320" s="208"/>
      <c r="P320" s="208"/>
      <c r="Q320" s="208"/>
      <c r="R320" s="208"/>
      <c r="S320" s="209"/>
      <c r="U320" s="190"/>
    </row>
    <row r="321" spans="2:21" s="2" customFormat="1" ht="45" customHeight="1" x14ac:dyDescent="0.35">
      <c r="B321" s="190"/>
      <c r="C321" s="79"/>
      <c r="D321" s="617" t="s">
        <v>405</v>
      </c>
      <c r="E321" s="619"/>
      <c r="F321" s="690" t="s">
        <v>365</v>
      </c>
      <c r="G321" s="691"/>
      <c r="H321" s="388">
        <f>H33</f>
        <v>0</v>
      </c>
      <c r="I321" s="210"/>
      <c r="J321" s="210"/>
      <c r="K321" s="211"/>
      <c r="L321" s="212"/>
      <c r="M321" s="210"/>
      <c r="N321" s="210"/>
      <c r="O321" s="210"/>
      <c r="P321" s="211"/>
      <c r="Q321" s="211"/>
      <c r="R321" s="211"/>
      <c r="S321" s="213"/>
      <c r="U321" s="190"/>
    </row>
    <row r="322" spans="2:21" s="2" customFormat="1" ht="21.65" customHeight="1" x14ac:dyDescent="0.35">
      <c r="B322" s="190"/>
      <c r="C322" s="79"/>
      <c r="D322" s="620"/>
      <c r="E322" s="688"/>
      <c r="F322" s="137"/>
      <c r="G322" s="138"/>
      <c r="H322" s="139"/>
      <c r="I322" s="6"/>
      <c r="J322" s="6"/>
      <c r="L322" s="173"/>
      <c r="M322" s="6"/>
      <c r="N322" s="6"/>
      <c r="O322" s="6"/>
      <c r="S322" s="59"/>
      <c r="U322" s="190"/>
    </row>
    <row r="323" spans="2:21" s="2" customFormat="1" ht="70" customHeight="1" x14ac:dyDescent="0.35">
      <c r="B323" s="190"/>
      <c r="C323" s="79"/>
      <c r="D323" s="483" t="s">
        <v>406</v>
      </c>
      <c r="E323" s="484"/>
      <c r="F323" s="193" t="s">
        <v>54</v>
      </c>
      <c r="G323" s="385" t="s">
        <v>367</v>
      </c>
      <c r="H323" s="530" t="s">
        <v>366</v>
      </c>
      <c r="I323" s="530"/>
      <c r="J323" s="530"/>
      <c r="K323" s="531"/>
      <c r="L323" s="174" t="s">
        <v>364</v>
      </c>
      <c r="M323" s="498"/>
      <c r="N323" s="498"/>
      <c r="O323" s="498"/>
      <c r="P323" s="498"/>
      <c r="Q323" s="498"/>
      <c r="R323" s="498"/>
      <c r="S323" s="499"/>
      <c r="U323" s="190"/>
    </row>
    <row r="324" spans="2:21" s="2" customFormat="1" ht="70" customHeight="1" x14ac:dyDescent="0.35">
      <c r="B324" s="190"/>
      <c r="C324" s="79"/>
      <c r="D324" s="483"/>
      <c r="E324" s="484"/>
      <c r="F324" s="396" t="str">
        <f>IF(G39="","",G39)</f>
        <v/>
      </c>
      <c r="G324" s="384"/>
      <c r="H324" s="496"/>
      <c r="I324" s="496"/>
      <c r="J324" s="496"/>
      <c r="K324" s="689"/>
      <c r="L324" s="386" t="s">
        <v>51</v>
      </c>
      <c r="M324" s="498"/>
      <c r="N324" s="498"/>
      <c r="O324" s="498"/>
      <c r="P324" s="498"/>
      <c r="Q324" s="498"/>
      <c r="R324" s="498"/>
      <c r="S324" s="499"/>
      <c r="U324" s="190"/>
    </row>
    <row r="325" spans="2:21" s="2" customFormat="1" ht="70" customHeight="1" x14ac:dyDescent="0.35">
      <c r="B325" s="190"/>
      <c r="C325" s="79"/>
      <c r="D325" s="483"/>
      <c r="E325" s="484"/>
      <c r="F325" s="396" t="str">
        <f t="shared" ref="F325:F331" si="12">IF(G40="","",G40)</f>
        <v/>
      </c>
      <c r="G325" s="384"/>
      <c r="H325" s="496"/>
      <c r="I325" s="496"/>
      <c r="J325" s="496"/>
      <c r="K325" s="689"/>
      <c r="L325" s="386" t="s">
        <v>51</v>
      </c>
      <c r="M325" s="498"/>
      <c r="N325" s="498"/>
      <c r="O325" s="498"/>
      <c r="P325" s="498"/>
      <c r="Q325" s="498"/>
      <c r="R325" s="498"/>
      <c r="S325" s="499"/>
      <c r="U325" s="190"/>
    </row>
    <row r="326" spans="2:21" s="2" customFormat="1" ht="70" customHeight="1" x14ac:dyDescent="0.35">
      <c r="B326" s="190"/>
      <c r="C326" s="79"/>
      <c r="D326" s="483"/>
      <c r="E326" s="484"/>
      <c r="F326" s="396" t="str">
        <f t="shared" si="12"/>
        <v/>
      </c>
      <c r="G326" s="384"/>
      <c r="H326" s="496"/>
      <c r="I326" s="496"/>
      <c r="J326" s="496"/>
      <c r="K326" s="689"/>
      <c r="L326" s="386" t="s">
        <v>51</v>
      </c>
      <c r="M326" s="498"/>
      <c r="N326" s="498"/>
      <c r="O326" s="498"/>
      <c r="P326" s="498"/>
      <c r="Q326" s="498"/>
      <c r="R326" s="498"/>
      <c r="S326" s="499"/>
      <c r="U326" s="190"/>
    </row>
    <row r="327" spans="2:21" s="2" customFormat="1" ht="70" customHeight="1" x14ac:dyDescent="0.35">
      <c r="B327" s="387"/>
      <c r="C327" s="79"/>
      <c r="D327" s="483"/>
      <c r="E327" s="484"/>
      <c r="F327" s="396" t="str">
        <f t="shared" si="12"/>
        <v/>
      </c>
      <c r="G327" s="384"/>
      <c r="H327" s="496"/>
      <c r="I327" s="496"/>
      <c r="J327" s="496"/>
      <c r="K327" s="689"/>
      <c r="L327" s="386" t="s">
        <v>51</v>
      </c>
      <c r="M327" s="498"/>
      <c r="N327" s="498"/>
      <c r="O327" s="498"/>
      <c r="P327" s="498"/>
      <c r="Q327" s="498"/>
      <c r="R327" s="498"/>
      <c r="S327" s="499"/>
      <c r="U327" s="387"/>
    </row>
    <row r="328" spans="2:21" s="2" customFormat="1" ht="70" customHeight="1" x14ac:dyDescent="0.35">
      <c r="B328" s="387"/>
      <c r="C328" s="79"/>
      <c r="D328" s="483"/>
      <c r="E328" s="484"/>
      <c r="F328" s="396" t="str">
        <f t="shared" si="12"/>
        <v/>
      </c>
      <c r="G328" s="384"/>
      <c r="H328" s="496"/>
      <c r="I328" s="496"/>
      <c r="J328" s="496"/>
      <c r="K328" s="689"/>
      <c r="L328" s="386" t="s">
        <v>51</v>
      </c>
      <c r="M328" s="498"/>
      <c r="N328" s="498"/>
      <c r="O328" s="498"/>
      <c r="P328" s="498"/>
      <c r="Q328" s="498"/>
      <c r="R328" s="498"/>
      <c r="S328" s="499"/>
      <c r="U328" s="387"/>
    </row>
    <row r="329" spans="2:21" s="2" customFormat="1" ht="70" customHeight="1" x14ac:dyDescent="0.35">
      <c r="B329" s="190"/>
      <c r="C329" s="79"/>
      <c r="D329" s="483"/>
      <c r="E329" s="484"/>
      <c r="F329" s="396" t="str">
        <f t="shared" si="12"/>
        <v/>
      </c>
      <c r="G329" s="384"/>
      <c r="H329" s="496"/>
      <c r="I329" s="496"/>
      <c r="J329" s="496"/>
      <c r="K329" s="689"/>
      <c r="L329" s="386" t="s">
        <v>51</v>
      </c>
      <c r="M329" s="498"/>
      <c r="N329" s="498"/>
      <c r="O329" s="498"/>
      <c r="P329" s="498"/>
      <c r="Q329" s="498"/>
      <c r="R329" s="498"/>
      <c r="S329" s="499"/>
      <c r="U329" s="190"/>
    </row>
    <row r="330" spans="2:21" s="2" customFormat="1" ht="70" customHeight="1" x14ac:dyDescent="0.35">
      <c r="B330" s="190"/>
      <c r="C330" s="79"/>
      <c r="D330" s="483"/>
      <c r="E330" s="484"/>
      <c r="F330" s="396"/>
      <c r="G330" s="384"/>
      <c r="H330" s="496"/>
      <c r="I330" s="496"/>
      <c r="J330" s="496"/>
      <c r="K330" s="689"/>
      <c r="L330" s="386" t="s">
        <v>51</v>
      </c>
      <c r="M330" s="498"/>
      <c r="N330" s="498"/>
      <c r="O330" s="498"/>
      <c r="P330" s="498"/>
      <c r="Q330" s="498"/>
      <c r="R330" s="498"/>
      <c r="S330" s="499"/>
      <c r="U330" s="190"/>
    </row>
    <row r="331" spans="2:21" s="2" customFormat="1" ht="70" customHeight="1" x14ac:dyDescent="0.35">
      <c r="B331" s="190"/>
      <c r="C331" s="79"/>
      <c r="D331" s="483"/>
      <c r="E331" s="484"/>
      <c r="F331" s="396" t="str">
        <f t="shared" si="12"/>
        <v/>
      </c>
      <c r="G331" s="384"/>
      <c r="H331" s="496"/>
      <c r="I331" s="496"/>
      <c r="J331" s="496"/>
      <c r="K331" s="689"/>
      <c r="L331" s="386" t="s">
        <v>51</v>
      </c>
      <c r="M331" s="498"/>
      <c r="N331" s="498"/>
      <c r="O331" s="498"/>
      <c r="P331" s="498"/>
      <c r="Q331" s="498"/>
      <c r="R331" s="498"/>
      <c r="S331" s="499"/>
      <c r="U331" s="190"/>
    </row>
    <row r="332" spans="2:21" s="2" customFormat="1" ht="178.5" customHeight="1" x14ac:dyDescent="0.35">
      <c r="B332" s="190"/>
      <c r="C332" s="79"/>
      <c r="D332" s="483"/>
      <c r="E332" s="484"/>
      <c r="F332" s="467"/>
      <c r="G332" s="467"/>
      <c r="H332" s="467"/>
      <c r="I332" s="467"/>
      <c r="J332" s="467"/>
      <c r="K332" s="468"/>
      <c r="L332" s="497"/>
      <c r="M332" s="498"/>
      <c r="N332" s="498"/>
      <c r="O332" s="498"/>
      <c r="P332" s="498"/>
      <c r="Q332" s="498"/>
      <c r="R332" s="498"/>
      <c r="S332" s="499"/>
      <c r="U332" s="190"/>
    </row>
    <row r="333" spans="2:21" s="2" customFormat="1" ht="45" customHeight="1" x14ac:dyDescent="0.35">
      <c r="B333" s="190"/>
      <c r="C333" s="79"/>
      <c r="D333" s="68"/>
      <c r="E333" s="69"/>
      <c r="F333" s="469"/>
      <c r="G333" s="469"/>
      <c r="H333" s="469"/>
      <c r="I333" s="469"/>
      <c r="J333" s="469"/>
      <c r="K333" s="470"/>
      <c r="L333" s="500"/>
      <c r="M333" s="501"/>
      <c r="N333" s="501"/>
      <c r="O333" s="501"/>
      <c r="P333" s="501"/>
      <c r="Q333" s="501"/>
      <c r="R333" s="501"/>
      <c r="S333" s="502"/>
      <c r="U333" s="190"/>
    </row>
    <row r="334" spans="2:21" s="2" customFormat="1" ht="14.5" customHeight="1" x14ac:dyDescent="0.35">
      <c r="B334" s="190"/>
      <c r="C334" s="59"/>
      <c r="D334" s="633" t="s">
        <v>112</v>
      </c>
      <c r="E334" s="634"/>
      <c r="F334" s="634"/>
      <c r="G334" s="634"/>
      <c r="H334" s="634"/>
      <c r="I334" s="634"/>
      <c r="J334" s="634"/>
      <c r="K334" s="634"/>
      <c r="L334" s="634"/>
      <c r="M334" s="634"/>
      <c r="N334" s="634"/>
      <c r="O334" s="634"/>
      <c r="P334" s="634"/>
      <c r="Q334" s="634"/>
      <c r="R334" s="634"/>
      <c r="S334" s="635"/>
      <c r="U334" s="190"/>
    </row>
    <row r="335" spans="2:21" s="2" customFormat="1" ht="14.5" customHeight="1" x14ac:dyDescent="0.35">
      <c r="B335" s="190"/>
      <c r="C335" s="59"/>
      <c r="D335" s="636"/>
      <c r="E335" s="637"/>
      <c r="F335" s="637"/>
      <c r="G335" s="637"/>
      <c r="H335" s="637"/>
      <c r="I335" s="637"/>
      <c r="J335" s="637"/>
      <c r="K335" s="637"/>
      <c r="L335" s="637"/>
      <c r="M335" s="637"/>
      <c r="N335" s="637"/>
      <c r="O335" s="637"/>
      <c r="P335" s="637"/>
      <c r="Q335" s="637"/>
      <c r="R335" s="637"/>
      <c r="S335" s="638"/>
      <c r="U335" s="190"/>
    </row>
    <row r="336" spans="2:21" s="2" customFormat="1" ht="14.5" customHeight="1" x14ac:dyDescent="0.35">
      <c r="B336" s="190"/>
      <c r="C336" s="59"/>
      <c r="D336" s="679"/>
      <c r="E336" s="680"/>
      <c r="F336" s="680"/>
      <c r="G336" s="680"/>
      <c r="H336" s="680"/>
      <c r="I336" s="680"/>
      <c r="J336" s="680"/>
      <c r="K336" s="680"/>
      <c r="L336" s="680"/>
      <c r="M336" s="680"/>
      <c r="N336" s="680"/>
      <c r="O336" s="680"/>
      <c r="P336" s="680"/>
      <c r="Q336" s="680"/>
      <c r="R336" s="680"/>
      <c r="S336" s="681"/>
      <c r="U336" s="190"/>
    </row>
    <row r="337" spans="2:26" s="2" customFormat="1" ht="70" customHeight="1" x14ac:dyDescent="0.35">
      <c r="B337" s="190"/>
      <c r="C337" s="59"/>
      <c r="D337" s="617" t="s">
        <v>168</v>
      </c>
      <c r="E337" s="618"/>
      <c r="F337" s="106" t="s">
        <v>54</v>
      </c>
      <c r="G337" s="107" t="s">
        <v>76</v>
      </c>
      <c r="H337" s="107" t="s">
        <v>80</v>
      </c>
      <c r="I337" s="107" t="s">
        <v>144</v>
      </c>
      <c r="J337" s="107" t="s">
        <v>81</v>
      </c>
      <c r="K337" s="195" t="s">
        <v>82</v>
      </c>
      <c r="L337" s="172" t="s">
        <v>51</v>
      </c>
      <c r="M337" s="661"/>
      <c r="N337" s="565"/>
      <c r="O337" s="565"/>
      <c r="P337" s="565"/>
      <c r="Q337" s="565"/>
      <c r="R337" s="565"/>
      <c r="S337" s="566"/>
      <c r="U337" s="190"/>
    </row>
    <row r="338" spans="2:26" s="2" customFormat="1" ht="170.15" customHeight="1" x14ac:dyDescent="0.35">
      <c r="B338" s="190"/>
      <c r="C338" s="59"/>
      <c r="D338" s="483" t="s">
        <v>407</v>
      </c>
      <c r="E338" s="516"/>
      <c r="F338" s="355" t="str">
        <f t="shared" ref="F338:F345" si="13">IF(G39="","",G39)</f>
        <v/>
      </c>
      <c r="G338" s="339"/>
      <c r="H338" s="339"/>
      <c r="I338" s="201"/>
      <c r="J338" s="201"/>
      <c r="K338" s="215"/>
      <c r="L338" s="170" t="s">
        <v>51</v>
      </c>
      <c r="M338" s="498"/>
      <c r="N338" s="498"/>
      <c r="O338" s="498"/>
      <c r="P338" s="498"/>
      <c r="Q338" s="498"/>
      <c r="R338" s="498"/>
      <c r="S338" s="499"/>
      <c r="U338" s="190"/>
    </row>
    <row r="339" spans="2:26" s="2" customFormat="1" ht="170.15" customHeight="1" x14ac:dyDescent="0.35">
      <c r="B339" s="190"/>
      <c r="C339" s="59"/>
      <c r="D339" s="483"/>
      <c r="E339" s="516"/>
      <c r="F339" s="355" t="str">
        <f t="shared" si="13"/>
        <v/>
      </c>
      <c r="G339" s="339"/>
      <c r="H339" s="339"/>
      <c r="I339" s="201"/>
      <c r="J339" s="201"/>
      <c r="K339" s="215"/>
      <c r="L339" s="170" t="s">
        <v>51</v>
      </c>
      <c r="M339" s="498"/>
      <c r="N339" s="498"/>
      <c r="O339" s="498"/>
      <c r="P339" s="498"/>
      <c r="Q339" s="498"/>
      <c r="R339" s="498"/>
      <c r="S339" s="499"/>
      <c r="U339" s="190"/>
    </row>
    <row r="340" spans="2:26" s="2" customFormat="1" ht="170.15" customHeight="1" x14ac:dyDescent="0.35">
      <c r="B340" s="190"/>
      <c r="C340" s="59"/>
      <c r="D340" s="483"/>
      <c r="E340" s="516"/>
      <c r="F340" s="355" t="str">
        <f t="shared" si="13"/>
        <v/>
      </c>
      <c r="G340" s="339"/>
      <c r="H340" s="339"/>
      <c r="I340" s="201"/>
      <c r="J340" s="201"/>
      <c r="K340" s="215"/>
      <c r="L340" s="170" t="s">
        <v>51</v>
      </c>
      <c r="M340" s="498"/>
      <c r="N340" s="498"/>
      <c r="O340" s="498"/>
      <c r="P340" s="498"/>
      <c r="Q340" s="498"/>
      <c r="R340" s="498"/>
      <c r="S340" s="499"/>
      <c r="U340" s="190"/>
    </row>
    <row r="341" spans="2:26" s="2" customFormat="1" ht="170.15" customHeight="1" x14ac:dyDescent="0.35">
      <c r="B341" s="190"/>
      <c r="C341" s="59"/>
      <c r="D341" s="483"/>
      <c r="E341" s="516"/>
      <c r="F341" s="355" t="str">
        <f t="shared" si="13"/>
        <v/>
      </c>
      <c r="G341" s="339"/>
      <c r="H341" s="339"/>
      <c r="I341" s="201"/>
      <c r="J341" s="201"/>
      <c r="K341" s="215"/>
      <c r="L341" s="170" t="s">
        <v>51</v>
      </c>
      <c r="M341" s="498"/>
      <c r="N341" s="498"/>
      <c r="O341" s="498"/>
      <c r="P341" s="498"/>
      <c r="Q341" s="498"/>
      <c r="R341" s="498"/>
      <c r="S341" s="499"/>
      <c r="U341" s="190"/>
    </row>
    <row r="342" spans="2:26" s="2" customFormat="1" ht="170.15" customHeight="1" x14ac:dyDescent="0.35">
      <c r="B342" s="190"/>
      <c r="C342" s="59"/>
      <c r="D342" s="483"/>
      <c r="E342" s="516"/>
      <c r="F342" s="355" t="str">
        <f t="shared" si="13"/>
        <v/>
      </c>
      <c r="G342" s="339"/>
      <c r="H342" s="339"/>
      <c r="I342" s="201"/>
      <c r="J342" s="201"/>
      <c r="K342" s="215"/>
      <c r="L342" s="170" t="s">
        <v>51</v>
      </c>
      <c r="M342" s="498"/>
      <c r="N342" s="498"/>
      <c r="O342" s="498"/>
      <c r="P342" s="498"/>
      <c r="Q342" s="498"/>
      <c r="R342" s="498"/>
      <c r="S342" s="499"/>
      <c r="U342" s="190"/>
    </row>
    <row r="343" spans="2:26" s="2" customFormat="1" ht="170.15" customHeight="1" x14ac:dyDescent="0.35">
      <c r="B343" s="190"/>
      <c r="C343" s="59"/>
      <c r="D343" s="483"/>
      <c r="E343" s="516"/>
      <c r="F343" s="355" t="str">
        <f t="shared" si="13"/>
        <v/>
      </c>
      <c r="G343" s="339"/>
      <c r="H343" s="339"/>
      <c r="I343" s="201"/>
      <c r="J343" s="201"/>
      <c r="K343" s="215"/>
      <c r="L343" s="170" t="s">
        <v>51</v>
      </c>
      <c r="M343" s="498"/>
      <c r="N343" s="498"/>
      <c r="O343" s="498"/>
      <c r="P343" s="498"/>
      <c r="Q343" s="498"/>
      <c r="R343" s="498"/>
      <c r="S343" s="499"/>
      <c r="U343" s="190"/>
    </row>
    <row r="344" spans="2:26" s="2" customFormat="1" ht="170.15" customHeight="1" x14ac:dyDescent="0.35">
      <c r="B344" s="190"/>
      <c r="C344" s="59"/>
      <c r="D344" s="483"/>
      <c r="E344" s="516"/>
      <c r="F344" s="355"/>
      <c r="G344" s="339"/>
      <c r="H344" s="339"/>
      <c r="I344" s="201"/>
      <c r="J344" s="201"/>
      <c r="K344" s="215"/>
      <c r="L344" s="170" t="s">
        <v>51</v>
      </c>
      <c r="M344" s="498"/>
      <c r="N344" s="498"/>
      <c r="O344" s="498"/>
      <c r="P344" s="498"/>
      <c r="Q344" s="498"/>
      <c r="R344" s="498"/>
      <c r="S344" s="499"/>
      <c r="U344" s="190"/>
    </row>
    <row r="345" spans="2:26" s="2" customFormat="1" ht="170.15" customHeight="1" x14ac:dyDescent="0.35">
      <c r="B345" s="190"/>
      <c r="C345" s="59"/>
      <c r="D345" s="483"/>
      <c r="E345" s="516"/>
      <c r="F345" s="355" t="str">
        <f t="shared" si="13"/>
        <v/>
      </c>
      <c r="G345" s="339"/>
      <c r="H345" s="339"/>
      <c r="I345" s="201"/>
      <c r="J345" s="201"/>
      <c r="K345" s="215"/>
      <c r="L345" s="170" t="s">
        <v>51</v>
      </c>
      <c r="M345" s="498"/>
      <c r="N345" s="498"/>
      <c r="O345" s="498"/>
      <c r="P345" s="498"/>
      <c r="Q345" s="498"/>
      <c r="R345" s="498"/>
      <c r="S345" s="499"/>
      <c r="U345" s="190"/>
    </row>
    <row r="346" spans="2:26" s="2" customFormat="1" ht="22.5" customHeight="1" x14ac:dyDescent="0.35">
      <c r="B346" s="190"/>
      <c r="C346" s="59"/>
      <c r="D346" s="483"/>
      <c r="E346" s="516"/>
      <c r="F346" s="467"/>
      <c r="G346" s="467"/>
      <c r="H346" s="467"/>
      <c r="I346" s="467"/>
      <c r="J346" s="467"/>
      <c r="K346" s="468"/>
      <c r="L346" s="497"/>
      <c r="M346" s="498"/>
      <c r="N346" s="498"/>
      <c r="O346" s="498"/>
      <c r="P346" s="498"/>
      <c r="Q346" s="498"/>
      <c r="R346" s="498"/>
      <c r="S346" s="499"/>
      <c r="U346" s="190"/>
    </row>
    <row r="347" spans="2:26" s="2" customFormat="1" ht="22.5" customHeight="1" x14ac:dyDescent="0.35">
      <c r="B347" s="190"/>
      <c r="C347" s="59"/>
      <c r="D347" s="483"/>
      <c r="E347" s="516"/>
      <c r="F347" s="467"/>
      <c r="G347" s="467"/>
      <c r="H347" s="467"/>
      <c r="I347" s="467"/>
      <c r="J347" s="467"/>
      <c r="K347" s="468"/>
      <c r="L347" s="497"/>
      <c r="M347" s="498"/>
      <c r="N347" s="498"/>
      <c r="O347" s="498"/>
      <c r="P347" s="498"/>
      <c r="Q347" s="498"/>
      <c r="R347" s="498"/>
      <c r="S347" s="499"/>
      <c r="U347" s="190"/>
    </row>
    <row r="348" spans="2:26" s="2" customFormat="1" ht="22.5" customHeight="1" x14ac:dyDescent="0.35">
      <c r="B348" s="190"/>
      <c r="C348" s="59"/>
      <c r="D348" s="51"/>
      <c r="E348" s="53"/>
      <c r="F348" s="467"/>
      <c r="G348" s="467"/>
      <c r="H348" s="467"/>
      <c r="I348" s="467"/>
      <c r="J348" s="467"/>
      <c r="K348" s="468"/>
      <c r="L348" s="497"/>
      <c r="M348" s="498"/>
      <c r="N348" s="498"/>
      <c r="O348" s="498"/>
      <c r="P348" s="498"/>
      <c r="Q348" s="498"/>
      <c r="R348" s="498"/>
      <c r="S348" s="499"/>
      <c r="U348" s="190"/>
    </row>
    <row r="349" spans="2:26" s="2" customFormat="1" ht="18.75" customHeight="1" x14ac:dyDescent="0.35">
      <c r="B349" s="190"/>
      <c r="C349" s="59"/>
      <c r="D349" s="33"/>
      <c r="E349" s="32"/>
      <c r="F349" s="467"/>
      <c r="G349" s="467"/>
      <c r="H349" s="467"/>
      <c r="I349" s="467"/>
      <c r="J349" s="467"/>
      <c r="K349" s="468"/>
      <c r="L349" s="497"/>
      <c r="M349" s="498"/>
      <c r="N349" s="498"/>
      <c r="O349" s="498"/>
      <c r="P349" s="498"/>
      <c r="Q349" s="498"/>
      <c r="R349" s="498"/>
      <c r="S349" s="499"/>
      <c r="U349" s="190"/>
    </row>
    <row r="350" spans="2:26" s="2" customFormat="1" ht="37.5" customHeight="1" x14ac:dyDescent="0.35">
      <c r="B350" s="190"/>
      <c r="C350" s="59"/>
      <c r="D350" s="532" t="s">
        <v>137</v>
      </c>
      <c r="E350" s="533"/>
      <c r="F350" s="383" t="s">
        <v>343</v>
      </c>
      <c r="G350" s="626" t="s">
        <v>75</v>
      </c>
      <c r="H350" s="627"/>
      <c r="I350" s="628"/>
      <c r="J350" s="196"/>
      <c r="K350" s="196"/>
      <c r="L350" s="682" t="s">
        <v>97</v>
      </c>
      <c r="M350" s="683"/>
      <c r="N350" s="276" t="s">
        <v>51</v>
      </c>
      <c r="O350" s="58"/>
      <c r="P350" s="58"/>
      <c r="Q350" s="58"/>
      <c r="R350" s="58"/>
      <c r="S350" s="61"/>
      <c r="T350"/>
      <c r="U350" s="307"/>
      <c r="V350" s="319"/>
      <c r="W350"/>
      <c r="X350"/>
      <c r="Y350"/>
      <c r="Z350"/>
    </row>
    <row r="351" spans="2:26" s="2" customFormat="1" ht="22.5" customHeight="1" x14ac:dyDescent="0.35">
      <c r="B351" s="190"/>
      <c r="C351" s="59"/>
      <c r="D351" s="460" t="s">
        <v>408</v>
      </c>
      <c r="E351" s="462"/>
      <c r="F351" s="639"/>
      <c r="G351" s="639"/>
      <c r="H351" s="265"/>
      <c r="I351" s="265"/>
      <c r="J351" s="265"/>
      <c r="K351" s="266"/>
      <c r="L351" s="497"/>
      <c r="M351" s="498"/>
      <c r="N351" s="498"/>
      <c r="O351" s="498"/>
      <c r="P351" s="498"/>
      <c r="Q351" s="498"/>
      <c r="R351" s="498"/>
      <c r="S351" s="499"/>
      <c r="U351" s="190"/>
    </row>
    <row r="352" spans="2:26" s="2" customFormat="1" ht="22" customHeight="1" x14ac:dyDescent="0.35">
      <c r="B352" s="190"/>
      <c r="C352" s="59"/>
      <c r="D352" s="460"/>
      <c r="E352" s="462"/>
      <c r="F352" s="467"/>
      <c r="G352" s="467"/>
      <c r="H352" s="467"/>
      <c r="I352" s="467"/>
      <c r="J352" s="467"/>
      <c r="K352" s="468"/>
      <c r="L352" s="497"/>
      <c r="M352" s="498"/>
      <c r="N352" s="498"/>
      <c r="O352" s="498"/>
      <c r="P352" s="498"/>
      <c r="Q352" s="498"/>
      <c r="R352" s="498"/>
      <c r="S352" s="499"/>
      <c r="U352" s="190"/>
    </row>
    <row r="353" spans="2:21" s="2" customFormat="1" ht="23.5" customHeight="1" x14ac:dyDescent="0.35">
      <c r="B353" s="190"/>
      <c r="C353" s="59"/>
      <c r="D353" s="460"/>
      <c r="E353" s="462"/>
      <c r="F353" s="467"/>
      <c r="G353" s="467"/>
      <c r="H353" s="467"/>
      <c r="I353" s="467"/>
      <c r="J353" s="467"/>
      <c r="K353" s="468"/>
      <c r="L353" s="497"/>
      <c r="M353" s="498"/>
      <c r="N353" s="498"/>
      <c r="O353" s="498"/>
      <c r="P353" s="498"/>
      <c r="Q353" s="498"/>
      <c r="R353" s="498"/>
      <c r="S353" s="499"/>
      <c r="U353" s="190"/>
    </row>
    <row r="354" spans="2:21" s="2" customFormat="1" ht="283.5" customHeight="1" x14ac:dyDescent="0.35">
      <c r="B354" s="190"/>
      <c r="C354" s="59"/>
      <c r="D354" s="534"/>
      <c r="E354" s="535"/>
      <c r="F354" s="467"/>
      <c r="G354" s="467"/>
      <c r="H354" s="467"/>
      <c r="I354" s="467"/>
      <c r="J354" s="467"/>
      <c r="K354" s="468"/>
      <c r="L354" s="497"/>
      <c r="M354" s="498"/>
      <c r="N354" s="498"/>
      <c r="O354" s="498"/>
      <c r="P354" s="498"/>
      <c r="Q354" s="498"/>
      <c r="R354" s="498"/>
      <c r="S354" s="499"/>
      <c r="U354" s="190"/>
    </row>
    <row r="355" spans="2:21" s="2" customFormat="1" ht="61.5" customHeight="1" x14ac:dyDescent="0.35">
      <c r="B355" s="190"/>
      <c r="C355" s="59"/>
      <c r="D355" s="617" t="s">
        <v>172</v>
      </c>
      <c r="E355" s="687"/>
      <c r="F355" s="123" t="s">
        <v>75</v>
      </c>
      <c r="G355" s="182"/>
      <c r="H355" s="85"/>
      <c r="I355" s="85"/>
      <c r="J355" s="85"/>
      <c r="K355" s="183"/>
      <c r="L355" s="352" t="str">
        <f>IF(F355="Réponse","",IF(F355="Oui","Favorable","Vigilance"))</f>
        <v/>
      </c>
      <c r="M355" s="351"/>
      <c r="N355" s="58"/>
      <c r="O355" s="58"/>
      <c r="P355" s="58"/>
      <c r="Q355" s="58"/>
      <c r="R355" s="58"/>
      <c r="S355" s="61"/>
      <c r="U355" s="190"/>
    </row>
    <row r="356" spans="2:21" s="2" customFormat="1" ht="68.25" customHeight="1" x14ac:dyDescent="0.35">
      <c r="B356" s="190"/>
      <c r="C356" s="59"/>
      <c r="D356" s="483" t="s">
        <v>409</v>
      </c>
      <c r="E356" s="516"/>
      <c r="F356" s="467"/>
      <c r="G356" s="467"/>
      <c r="H356" s="467"/>
      <c r="I356" s="467"/>
      <c r="J356" s="467"/>
      <c r="K356" s="468"/>
      <c r="L356" s="497"/>
      <c r="M356" s="498"/>
      <c r="N356" s="498"/>
      <c r="O356" s="498"/>
      <c r="P356" s="498"/>
      <c r="Q356" s="498"/>
      <c r="R356" s="498"/>
      <c r="S356" s="499"/>
      <c r="U356" s="190"/>
    </row>
    <row r="357" spans="2:21" s="2" customFormat="1" ht="104.5" customHeight="1" x14ac:dyDescent="0.35">
      <c r="B357" s="190"/>
      <c r="C357" s="59"/>
      <c r="D357" s="483"/>
      <c r="E357" s="516"/>
      <c r="F357" s="467"/>
      <c r="G357" s="467"/>
      <c r="H357" s="467"/>
      <c r="I357" s="467"/>
      <c r="J357" s="467"/>
      <c r="K357" s="468"/>
      <c r="L357" s="497"/>
      <c r="M357" s="498"/>
      <c r="N357" s="498"/>
      <c r="O357" s="498"/>
      <c r="P357" s="498"/>
      <c r="Q357" s="498"/>
      <c r="R357" s="498"/>
      <c r="S357" s="499"/>
      <c r="U357" s="190"/>
    </row>
    <row r="358" spans="2:21" s="2" customFormat="1" ht="18" customHeight="1" x14ac:dyDescent="0.35">
      <c r="B358" s="190"/>
      <c r="C358" s="59"/>
      <c r="D358" s="189"/>
      <c r="E358" s="39"/>
      <c r="F358" s="467"/>
      <c r="G358" s="467"/>
      <c r="H358" s="467"/>
      <c r="I358" s="467"/>
      <c r="J358" s="467"/>
      <c r="K358" s="468"/>
      <c r="L358" s="497"/>
      <c r="M358" s="498"/>
      <c r="N358" s="498"/>
      <c r="O358" s="498"/>
      <c r="P358" s="498"/>
      <c r="Q358" s="498"/>
      <c r="R358" s="498"/>
      <c r="S358" s="499"/>
      <c r="U358" s="190"/>
    </row>
    <row r="359" spans="2:21" s="2" customFormat="1" ht="36.75" customHeight="1" x14ac:dyDescent="0.35">
      <c r="B359" s="190"/>
      <c r="C359" s="59"/>
      <c r="D359" s="191"/>
      <c r="E359" s="192"/>
      <c r="F359" s="469"/>
      <c r="G359" s="469"/>
      <c r="H359" s="469"/>
      <c r="I359" s="469"/>
      <c r="J359" s="469"/>
      <c r="K359" s="470"/>
      <c r="L359" s="500"/>
      <c r="M359" s="501"/>
      <c r="N359" s="501"/>
      <c r="O359" s="501"/>
      <c r="P359" s="501"/>
      <c r="Q359" s="501"/>
      <c r="R359" s="501"/>
      <c r="S359" s="502"/>
      <c r="U359" s="190"/>
    </row>
    <row r="360" spans="2:21" s="2" customFormat="1" ht="14.5" customHeight="1" x14ac:dyDescent="0.35">
      <c r="B360" s="190"/>
      <c r="C360" s="59"/>
      <c r="D360" s="633" t="s">
        <v>113</v>
      </c>
      <c r="E360" s="634"/>
      <c r="F360" s="634"/>
      <c r="G360" s="634"/>
      <c r="H360" s="634"/>
      <c r="I360" s="634"/>
      <c r="J360" s="634"/>
      <c r="K360" s="634"/>
      <c r="L360" s="634"/>
      <c r="M360" s="634"/>
      <c r="N360" s="634"/>
      <c r="O360" s="634"/>
      <c r="P360" s="634"/>
      <c r="Q360" s="634"/>
      <c r="R360" s="634"/>
      <c r="S360" s="635"/>
      <c r="U360" s="190"/>
    </row>
    <row r="361" spans="2:21" s="2" customFormat="1" ht="14.5" customHeight="1" x14ac:dyDescent="0.35">
      <c r="B361" s="190"/>
      <c r="C361" s="59"/>
      <c r="D361" s="636"/>
      <c r="E361" s="637"/>
      <c r="F361" s="637"/>
      <c r="G361" s="637"/>
      <c r="H361" s="637"/>
      <c r="I361" s="637"/>
      <c r="J361" s="637"/>
      <c r="K361" s="637"/>
      <c r="L361" s="637"/>
      <c r="M361" s="637"/>
      <c r="N361" s="637"/>
      <c r="O361" s="637"/>
      <c r="P361" s="637"/>
      <c r="Q361" s="637"/>
      <c r="R361" s="637"/>
      <c r="S361" s="638"/>
      <c r="U361" s="190"/>
    </row>
    <row r="362" spans="2:21" s="2" customFormat="1" ht="14.5" customHeight="1" x14ac:dyDescent="0.35">
      <c r="B362" s="190"/>
      <c r="C362" s="59"/>
      <c r="D362" s="636"/>
      <c r="E362" s="637"/>
      <c r="F362" s="637"/>
      <c r="G362" s="637"/>
      <c r="H362" s="637"/>
      <c r="I362" s="637"/>
      <c r="J362" s="637"/>
      <c r="K362" s="637"/>
      <c r="L362" s="637"/>
      <c r="M362" s="637"/>
      <c r="N362" s="637"/>
      <c r="O362" s="637"/>
      <c r="P362" s="637"/>
      <c r="Q362" s="637"/>
      <c r="R362" s="637"/>
      <c r="S362" s="638"/>
      <c r="U362" s="190"/>
    </row>
    <row r="363" spans="2:21" s="2" customFormat="1" ht="30" customHeight="1" x14ac:dyDescent="0.35">
      <c r="B363" s="190"/>
      <c r="C363" s="59"/>
      <c r="D363" s="617" t="s">
        <v>246</v>
      </c>
      <c r="E363" s="619"/>
      <c r="F363" s="123" t="s">
        <v>75</v>
      </c>
      <c r="G363" s="397" t="s">
        <v>116</v>
      </c>
      <c r="H363" s="85"/>
      <c r="I363" s="85"/>
      <c r="J363" s="85"/>
      <c r="K363" s="72"/>
      <c r="L363" s="352" t="str">
        <f>IF(F363="Réponse","",IF(F363="Non","Favorable",IF(G365="Inconnu","Danger","")))</f>
        <v/>
      </c>
      <c r="M363" s="117"/>
      <c r="N363" s="117"/>
      <c r="O363" s="117"/>
      <c r="P363" s="117"/>
      <c r="Q363" s="117"/>
      <c r="R363" s="117"/>
      <c r="S363" s="118"/>
      <c r="U363" s="190"/>
    </row>
    <row r="364" spans="2:21" s="2" customFormat="1" ht="69" customHeight="1" x14ac:dyDescent="0.35">
      <c r="B364" s="190"/>
      <c r="C364" s="59"/>
      <c r="D364" s="620"/>
      <c r="E364" s="621"/>
      <c r="F364" s="116"/>
      <c r="G364" s="86"/>
      <c r="H364" s="86"/>
      <c r="I364" s="86"/>
      <c r="J364" s="86"/>
      <c r="K364" s="86"/>
      <c r="L364" s="175"/>
      <c r="M364" s="98"/>
      <c r="N364" s="98"/>
      <c r="O364" s="98"/>
      <c r="P364" s="98"/>
      <c r="Q364" s="98"/>
      <c r="R364" s="98"/>
      <c r="S364" s="119"/>
      <c r="U364" s="190"/>
    </row>
    <row r="365" spans="2:21" s="2" customFormat="1" ht="64" customHeight="1" x14ac:dyDescent="0.35">
      <c r="B365" s="190"/>
      <c r="C365" s="59"/>
      <c r="D365" s="483" t="s">
        <v>410</v>
      </c>
      <c r="E365" s="516"/>
      <c r="F365" s="320" t="s">
        <v>75</v>
      </c>
      <c r="G365" s="123" t="s">
        <v>75</v>
      </c>
      <c r="H365" s="86"/>
      <c r="I365" s="216"/>
      <c r="J365" s="86"/>
      <c r="K365" s="86"/>
      <c r="L365" s="175"/>
      <c r="M365" s="98"/>
      <c r="N365" s="98"/>
      <c r="O365" s="98"/>
      <c r="P365" s="98"/>
      <c r="Q365" s="98"/>
      <c r="R365" s="98"/>
      <c r="S365" s="119"/>
      <c r="U365" s="190"/>
    </row>
    <row r="366" spans="2:21" s="2" customFormat="1" ht="14.5" customHeight="1" x14ac:dyDescent="0.35">
      <c r="B366" s="190"/>
      <c r="C366" s="59"/>
      <c r="D366" s="483"/>
      <c r="E366" s="516"/>
      <c r="F366" s="40"/>
      <c r="G366" s="6"/>
      <c r="H366" s="6"/>
      <c r="I366" s="6"/>
      <c r="J366" s="6"/>
      <c r="L366" s="175"/>
      <c r="M366" s="98"/>
      <c r="N366" s="98"/>
      <c r="O366" s="98"/>
      <c r="P366" s="98"/>
      <c r="Q366" s="98"/>
      <c r="R366" s="98"/>
      <c r="S366" s="119"/>
      <c r="U366" s="190"/>
    </row>
    <row r="367" spans="2:21" s="2" customFormat="1" ht="70" customHeight="1" x14ac:dyDescent="0.35">
      <c r="B367" s="190"/>
      <c r="C367" s="59"/>
      <c r="D367" s="483"/>
      <c r="E367" s="516"/>
      <c r="F367" s="304" t="s">
        <v>270</v>
      </c>
      <c r="G367" s="293" t="s">
        <v>271</v>
      </c>
      <c r="H367" s="293" t="s">
        <v>280</v>
      </c>
      <c r="I367" s="640" t="s">
        <v>47</v>
      </c>
      <c r="J367" s="640"/>
      <c r="K367" s="641"/>
      <c r="L367" s="176" t="s">
        <v>51</v>
      </c>
      <c r="M367" s="547" t="str" cm="1">
        <f t="array" ref="M367">IF(SUMPRODUCT((G368:G373="Non")*1)&gt;0,"Il faut s'assurer que les individus de l'espèce implantée, non présente localement, peuvent s'adapter au milieu et que ceux-ci n'engendrent pas de pollution génétique. ",IF(SUMPRODUCT((L368:L373="Rédhibitoire")*1)&gt;0,"Réponse contraire à l'arrêté du 21 novembre 2024 définissant les conditions d'agrément d'un Site Naturel de Compensation, de Restauration et de Renaturation (Article L. 163-1-A du code de l'environnement).",""))</f>
        <v/>
      </c>
      <c r="N367" s="547"/>
      <c r="O367" s="547"/>
      <c r="P367" s="547"/>
      <c r="Q367" s="547"/>
      <c r="R367" s="547"/>
      <c r="S367" s="548"/>
      <c r="U367" s="190"/>
    </row>
    <row r="368" spans="2:21" s="2" customFormat="1" ht="70" customHeight="1" x14ac:dyDescent="0.35">
      <c r="B368" s="190"/>
      <c r="C368" s="59"/>
      <c r="D368" s="483"/>
      <c r="E368" s="516"/>
      <c r="F368" s="340"/>
      <c r="G368" s="130" t="s">
        <v>75</v>
      </c>
      <c r="H368" s="194" t="s">
        <v>75</v>
      </c>
      <c r="I368" s="622"/>
      <c r="J368" s="622"/>
      <c r="K368" s="623"/>
      <c r="L368" s="168" t="str">
        <f t="shared" ref="L368:L373" si="14">IF(OR(G368="Réponse",H368="Réponse"),"",IF(H368="Exotique","Rédhibitoire",IF(OR(G368="Non",H368="Non locale"),"Vigilance",IF(AND(G368="Oui",H368="Locale"),"Favorable",""))))</f>
        <v/>
      </c>
      <c r="M368" s="685"/>
      <c r="N368" s="685"/>
      <c r="O368" s="685"/>
      <c r="P368" s="685"/>
      <c r="Q368" s="685"/>
      <c r="R368" s="685"/>
      <c r="S368" s="686"/>
      <c r="U368" s="190"/>
    </row>
    <row r="369" spans="2:21" s="2" customFormat="1" ht="70" customHeight="1" x14ac:dyDescent="0.35">
      <c r="B369" s="190"/>
      <c r="C369" s="59"/>
      <c r="D369" s="483"/>
      <c r="E369" s="516"/>
      <c r="F369" s="340"/>
      <c r="G369" s="130" t="s">
        <v>75</v>
      </c>
      <c r="H369" s="194" t="s">
        <v>75</v>
      </c>
      <c r="I369" s="524"/>
      <c r="J369" s="524"/>
      <c r="K369" s="525"/>
      <c r="L369" s="168" t="str">
        <f t="shared" si="14"/>
        <v/>
      </c>
      <c r="M369" s="685"/>
      <c r="N369" s="685"/>
      <c r="O369" s="685"/>
      <c r="P369" s="685"/>
      <c r="Q369" s="685"/>
      <c r="R369" s="685"/>
      <c r="S369" s="686"/>
      <c r="U369" s="190"/>
    </row>
    <row r="370" spans="2:21" s="2" customFormat="1" ht="70" customHeight="1" x14ac:dyDescent="0.35">
      <c r="B370" s="190"/>
      <c r="C370" s="59"/>
      <c r="D370" s="483"/>
      <c r="E370" s="516"/>
      <c r="F370" s="342"/>
      <c r="G370" s="130" t="s">
        <v>75</v>
      </c>
      <c r="H370" s="194" t="s">
        <v>75</v>
      </c>
      <c r="I370" s="524"/>
      <c r="J370" s="524"/>
      <c r="K370" s="525"/>
      <c r="L370" s="168" t="str">
        <f t="shared" si="14"/>
        <v/>
      </c>
      <c r="M370" s="685"/>
      <c r="N370" s="685"/>
      <c r="O370" s="685"/>
      <c r="P370" s="685"/>
      <c r="Q370" s="685"/>
      <c r="R370" s="685"/>
      <c r="S370" s="686"/>
      <c r="U370" s="190"/>
    </row>
    <row r="371" spans="2:21" s="2" customFormat="1" ht="70" customHeight="1" x14ac:dyDescent="0.35">
      <c r="B371" s="190"/>
      <c r="C371" s="59"/>
      <c r="D371" s="483"/>
      <c r="E371" s="516"/>
      <c r="F371" s="342"/>
      <c r="G371" s="130" t="s">
        <v>75</v>
      </c>
      <c r="H371" s="194" t="s">
        <v>75</v>
      </c>
      <c r="I371" s="524"/>
      <c r="J371" s="524"/>
      <c r="K371" s="525"/>
      <c r="L371" s="168" t="str">
        <f t="shared" si="14"/>
        <v/>
      </c>
      <c r="M371" s="685"/>
      <c r="N371" s="685"/>
      <c r="O371" s="685"/>
      <c r="P371" s="685"/>
      <c r="Q371" s="685"/>
      <c r="R371" s="685"/>
      <c r="S371" s="686"/>
      <c r="U371" s="190"/>
    </row>
    <row r="372" spans="2:21" s="2" customFormat="1" ht="70" customHeight="1" x14ac:dyDescent="0.35">
      <c r="B372" s="190"/>
      <c r="C372" s="59"/>
      <c r="D372" s="483"/>
      <c r="E372" s="516"/>
      <c r="F372" s="342"/>
      <c r="G372" s="130" t="s">
        <v>75</v>
      </c>
      <c r="H372" s="194" t="s">
        <v>75</v>
      </c>
      <c r="I372" s="524"/>
      <c r="J372" s="524"/>
      <c r="K372" s="525"/>
      <c r="L372" s="168"/>
      <c r="M372" s="685"/>
      <c r="N372" s="685"/>
      <c r="O372" s="685"/>
      <c r="P372" s="685"/>
      <c r="Q372" s="685"/>
      <c r="R372" s="685"/>
      <c r="S372" s="686"/>
      <c r="U372" s="190"/>
    </row>
    <row r="373" spans="2:21" s="2" customFormat="1" ht="70" customHeight="1" x14ac:dyDescent="0.35">
      <c r="B373" s="190"/>
      <c r="C373" s="59"/>
      <c r="D373" s="483"/>
      <c r="E373" s="516"/>
      <c r="F373" s="342"/>
      <c r="G373" s="130" t="s">
        <v>75</v>
      </c>
      <c r="H373" s="194" t="s">
        <v>75</v>
      </c>
      <c r="I373" s="524"/>
      <c r="J373" s="524"/>
      <c r="K373" s="525"/>
      <c r="L373" s="168" t="str">
        <f t="shared" si="14"/>
        <v/>
      </c>
      <c r="M373" s="685"/>
      <c r="N373" s="685"/>
      <c r="O373" s="685"/>
      <c r="P373" s="685"/>
      <c r="Q373" s="685"/>
      <c r="R373" s="685"/>
      <c r="S373" s="686"/>
      <c r="U373" s="190"/>
    </row>
    <row r="374" spans="2:21" s="2" customFormat="1" ht="53.25" customHeight="1" x14ac:dyDescent="0.45">
      <c r="B374" s="190"/>
      <c r="C374" s="59"/>
      <c r="D374" s="62"/>
      <c r="E374" s="78"/>
      <c r="F374" s="467"/>
      <c r="G374" s="467"/>
      <c r="H374" s="467"/>
      <c r="I374" s="467"/>
      <c r="J374" s="467"/>
      <c r="K374" s="468"/>
      <c r="L374" s="497"/>
      <c r="M374" s="498"/>
      <c r="N374" s="498"/>
      <c r="O374" s="498"/>
      <c r="P374" s="498"/>
      <c r="Q374" s="498"/>
      <c r="R374" s="498"/>
      <c r="S374" s="499"/>
      <c r="U374" s="190"/>
    </row>
    <row r="375" spans="2:21" s="2" customFormat="1" ht="17.25" customHeight="1" x14ac:dyDescent="0.45">
      <c r="B375" s="190"/>
      <c r="C375" s="59"/>
      <c r="D375" s="62"/>
      <c r="E375" s="78"/>
      <c r="F375" s="467"/>
      <c r="G375" s="467"/>
      <c r="H375" s="467"/>
      <c r="I375" s="467"/>
      <c r="J375" s="467"/>
      <c r="K375" s="468"/>
      <c r="L375" s="497"/>
      <c r="M375" s="498"/>
      <c r="N375" s="498"/>
      <c r="O375" s="498"/>
      <c r="P375" s="498"/>
      <c r="Q375" s="498"/>
      <c r="R375" s="498"/>
      <c r="S375" s="499"/>
      <c r="U375" s="190"/>
    </row>
    <row r="376" spans="2:21" s="2" customFormat="1" ht="14.25" customHeight="1" x14ac:dyDescent="0.45">
      <c r="B376" s="190"/>
      <c r="C376" s="59"/>
      <c r="D376" s="64"/>
      <c r="E376" s="29"/>
      <c r="F376" s="467"/>
      <c r="G376" s="467"/>
      <c r="H376" s="467"/>
      <c r="I376" s="467"/>
      <c r="J376" s="467"/>
      <c r="K376" s="468"/>
      <c r="L376" s="497"/>
      <c r="M376" s="498"/>
      <c r="N376" s="498"/>
      <c r="O376" s="498"/>
      <c r="P376" s="498"/>
      <c r="Q376" s="498"/>
      <c r="R376" s="498"/>
      <c r="S376" s="499"/>
      <c r="U376" s="190"/>
    </row>
    <row r="377" spans="2:21" s="2" customFormat="1" ht="32.5" customHeight="1" x14ac:dyDescent="0.35">
      <c r="B377" s="190"/>
      <c r="C377" s="59"/>
      <c r="D377" s="617" t="s">
        <v>247</v>
      </c>
      <c r="E377" s="619"/>
      <c r="F377" s="123" t="s">
        <v>75</v>
      </c>
      <c r="G377" s="85"/>
      <c r="H377" s="85"/>
      <c r="I377" s="85"/>
      <c r="J377" s="85"/>
      <c r="K377" s="85"/>
      <c r="L377" s="642" t="s">
        <v>51</v>
      </c>
      <c r="M377" s="643"/>
      <c r="N377" s="644"/>
      <c r="O377" s="197" t="str">
        <f>IF(F377="Non","Rédhibitoire",IF(L377="Avis","",IF(L377="Le plan de gestion est détaillé et adapté","Favorable",IF(L377="Le plan de gestion est incomplet","Vigilance","Rédhibitoire"))))</f>
        <v/>
      </c>
      <c r="P377" s="74"/>
      <c r="Q377" s="74"/>
      <c r="R377" s="74"/>
      <c r="S377" s="76"/>
      <c r="U377" s="190"/>
    </row>
    <row r="378" spans="2:21" s="2" customFormat="1" ht="46.5" customHeight="1" x14ac:dyDescent="0.35">
      <c r="B378" s="190"/>
      <c r="C378" s="59"/>
      <c r="D378" s="620"/>
      <c r="E378" s="621"/>
      <c r="F378" s="467"/>
      <c r="G378" s="467"/>
      <c r="H378" s="467"/>
      <c r="I378" s="467"/>
      <c r="J378" s="467"/>
      <c r="K378" s="468"/>
      <c r="L378" s="645" t="str">
        <f>IF(F377="Réponse","",IF(OR(F377="Non",L377="Le plan de gestion est inadapté ou absent"),"Réponse contraire à l'arrêté du 21 novembre 2024 définissant les conditions d'agrément d'un Site Naturel de Compensation, de Restauration et de Renaturation (Article L. 163-1-A du code de l'environnement).",IF(L377="Le plan de gestion est incomplet","Un complément d'informations est nécessaire.","")))</f>
        <v/>
      </c>
      <c r="M378" s="646"/>
      <c r="N378" s="646"/>
      <c r="O378" s="646"/>
      <c r="P378" s="646"/>
      <c r="Q378" s="646"/>
      <c r="R378" s="646"/>
      <c r="S378" s="548"/>
      <c r="U378" s="190"/>
    </row>
    <row r="379" spans="2:21" s="2" customFormat="1" ht="75.650000000000006" customHeight="1" x14ac:dyDescent="0.35">
      <c r="B379" s="190"/>
      <c r="C379" s="59"/>
      <c r="D379" s="460" t="s">
        <v>377</v>
      </c>
      <c r="E379" s="462"/>
      <c r="F379" s="467"/>
      <c r="G379" s="467"/>
      <c r="H379" s="467"/>
      <c r="I379" s="467"/>
      <c r="J379" s="467"/>
      <c r="K379" s="468"/>
      <c r="L379" s="497"/>
      <c r="M379" s="498"/>
      <c r="N379" s="498"/>
      <c r="O379" s="498"/>
      <c r="P379" s="498"/>
      <c r="Q379" s="498"/>
      <c r="R379" s="498"/>
      <c r="S379" s="499"/>
      <c r="U379" s="190"/>
    </row>
    <row r="380" spans="2:21" s="2" customFormat="1" ht="63" customHeight="1" x14ac:dyDescent="0.35">
      <c r="B380" s="190"/>
      <c r="C380" s="59"/>
      <c r="D380" s="460"/>
      <c r="E380" s="462"/>
      <c r="F380" s="467"/>
      <c r="G380" s="467"/>
      <c r="H380" s="467"/>
      <c r="I380" s="467"/>
      <c r="J380" s="467"/>
      <c r="K380" s="468"/>
      <c r="L380" s="497"/>
      <c r="M380" s="498"/>
      <c r="N380" s="498"/>
      <c r="O380" s="498"/>
      <c r="P380" s="498"/>
      <c r="Q380" s="498"/>
      <c r="R380" s="498"/>
      <c r="S380" s="499"/>
      <c r="U380" s="190"/>
    </row>
    <row r="381" spans="2:21" s="2" customFormat="1" ht="46.5" customHeight="1" x14ac:dyDescent="0.35">
      <c r="B381" s="190"/>
      <c r="C381" s="59"/>
      <c r="D381" s="460"/>
      <c r="E381" s="462"/>
      <c r="F381" s="467"/>
      <c r="G381" s="467"/>
      <c r="H381" s="467"/>
      <c r="I381" s="467"/>
      <c r="J381" s="467"/>
      <c r="K381" s="468"/>
      <c r="L381" s="497"/>
      <c r="M381" s="498"/>
      <c r="N381" s="498"/>
      <c r="O381" s="498"/>
      <c r="P381" s="498"/>
      <c r="Q381" s="498"/>
      <c r="R381" s="498"/>
      <c r="S381" s="499"/>
      <c r="U381" s="190"/>
    </row>
    <row r="382" spans="2:21" s="2" customFormat="1" ht="67" customHeight="1" x14ac:dyDescent="0.35">
      <c r="B382" s="190"/>
      <c r="C382" s="59"/>
      <c r="D382" s="460"/>
      <c r="E382" s="462"/>
      <c r="F382" s="467"/>
      <c r="G382" s="467"/>
      <c r="H382" s="467"/>
      <c r="I382" s="467"/>
      <c r="J382" s="467"/>
      <c r="K382" s="468"/>
      <c r="L382" s="497"/>
      <c r="M382" s="498"/>
      <c r="N382" s="498"/>
      <c r="O382" s="498"/>
      <c r="P382" s="498"/>
      <c r="Q382" s="498"/>
      <c r="R382" s="498"/>
      <c r="S382" s="499"/>
      <c r="U382" s="190"/>
    </row>
    <row r="383" spans="2:21" s="2" customFormat="1" ht="14.25" customHeight="1" x14ac:dyDescent="0.45">
      <c r="B383" s="190"/>
      <c r="C383" s="59"/>
      <c r="D383" s="64"/>
      <c r="E383" s="78"/>
      <c r="F383" s="469"/>
      <c r="G383" s="469"/>
      <c r="H383" s="469"/>
      <c r="I383" s="469"/>
      <c r="J383" s="469"/>
      <c r="K383" s="468"/>
      <c r="L383" s="500"/>
      <c r="M383" s="501"/>
      <c r="N383" s="501"/>
      <c r="O383" s="501"/>
      <c r="P383" s="501"/>
      <c r="Q383" s="501"/>
      <c r="R383" s="501"/>
      <c r="S383" s="502"/>
      <c r="U383" s="190"/>
    </row>
    <row r="384" spans="2:21" s="2" customFormat="1" ht="93.75" customHeight="1" x14ac:dyDescent="0.35">
      <c r="B384" s="190"/>
      <c r="C384" s="59"/>
      <c r="D384" s="617" t="s">
        <v>411</v>
      </c>
      <c r="E384" s="618"/>
      <c r="F384" s="106" t="s">
        <v>54</v>
      </c>
      <c r="G384" s="373" t="s">
        <v>379</v>
      </c>
      <c r="H384" s="371" t="s">
        <v>175</v>
      </c>
      <c r="I384" s="370" t="s">
        <v>83</v>
      </c>
      <c r="J384" s="370" t="s">
        <v>344</v>
      </c>
      <c r="K384" s="374"/>
      <c r="L384" s="172" t="s">
        <v>378</v>
      </c>
      <c r="M384" s="684" t="str">
        <f>IF(COUNTIF(L385:L392,"Vigilance")&gt;0,"Il est nécessaire d'être vigilant quant à la bonne réalisation des mesures de gestion et à la nature des partenariats envisagés. ","") &amp;
IF(COUNTIF(L385:L392,"Danger")&gt;0,"
Le succès du projet est fortement dépendant de la bonne réalisation de mesures de gestion. 
Les mesures de gestion peuvent présenter un dérangement pour les espèces.","")</f>
        <v/>
      </c>
      <c r="N384" s="604"/>
      <c r="O384" s="604"/>
      <c r="P384" s="604"/>
      <c r="Q384" s="604"/>
      <c r="R384" s="604"/>
      <c r="S384" s="605"/>
      <c r="U384" s="190"/>
    </row>
    <row r="385" spans="2:21" s="2" customFormat="1" ht="80.150000000000006" customHeight="1" x14ac:dyDescent="0.35">
      <c r="B385" s="190"/>
      <c r="C385" s="59"/>
      <c r="D385" s="483" t="s">
        <v>412</v>
      </c>
      <c r="E385" s="484"/>
      <c r="F385" s="148" t="str">
        <f>IF(G39="","",G39)</f>
        <v/>
      </c>
      <c r="G385" s="141" t="s">
        <v>116</v>
      </c>
      <c r="H385" s="338"/>
      <c r="I385" s="338"/>
      <c r="J385" s="341"/>
      <c r="K385" s="338"/>
      <c r="L385" s="170" t="s">
        <v>51</v>
      </c>
      <c r="M385" s="498"/>
      <c r="N385" s="498"/>
      <c r="O385" s="498"/>
      <c r="P385" s="498"/>
      <c r="Q385" s="498"/>
      <c r="R385" s="498"/>
      <c r="S385" s="499"/>
      <c r="U385" s="190"/>
    </row>
    <row r="386" spans="2:21" s="2" customFormat="1" ht="80.150000000000006" customHeight="1" x14ac:dyDescent="0.35">
      <c r="B386" s="190"/>
      <c r="C386" s="59"/>
      <c r="D386" s="483"/>
      <c r="E386" s="484"/>
      <c r="F386" s="392" t="str">
        <f t="shared" ref="F386:F392" si="15">IF(G40="","",G40)</f>
        <v/>
      </c>
      <c r="G386" s="141" t="s">
        <v>116</v>
      </c>
      <c r="H386" s="338"/>
      <c r="I386" s="338"/>
      <c r="J386" s="341"/>
      <c r="K386" s="338"/>
      <c r="L386" s="170" t="s">
        <v>51</v>
      </c>
      <c r="M386" s="498"/>
      <c r="N386" s="498"/>
      <c r="O386" s="498"/>
      <c r="P386" s="498"/>
      <c r="Q386" s="498"/>
      <c r="R386" s="498"/>
      <c r="S386" s="499"/>
      <c r="U386" s="190"/>
    </row>
    <row r="387" spans="2:21" s="2" customFormat="1" ht="80.150000000000006" customHeight="1" x14ac:dyDescent="0.35">
      <c r="B387" s="393"/>
      <c r="C387" s="59"/>
      <c r="D387" s="483"/>
      <c r="E387" s="484"/>
      <c r="F387" s="392" t="str">
        <f t="shared" si="15"/>
        <v/>
      </c>
      <c r="G387" s="389" t="s">
        <v>116</v>
      </c>
      <c r="H387" s="389"/>
      <c r="I387" s="389"/>
      <c r="J387" s="391"/>
      <c r="K387" s="389"/>
      <c r="L387" s="390" t="s">
        <v>51</v>
      </c>
      <c r="M387" s="498"/>
      <c r="N387" s="498"/>
      <c r="O387" s="498"/>
      <c r="P387" s="498"/>
      <c r="Q387" s="498"/>
      <c r="R387" s="498"/>
      <c r="S387" s="499"/>
      <c r="U387" s="393"/>
    </row>
    <row r="388" spans="2:21" s="2" customFormat="1" ht="80.150000000000006" customHeight="1" x14ac:dyDescent="0.35">
      <c r="B388" s="393"/>
      <c r="C388" s="59"/>
      <c r="D388" s="483"/>
      <c r="E388" s="484"/>
      <c r="F388" s="392" t="str">
        <f t="shared" si="15"/>
        <v/>
      </c>
      <c r="G388" s="389" t="s">
        <v>116</v>
      </c>
      <c r="H388" s="389"/>
      <c r="I388" s="389"/>
      <c r="J388" s="391"/>
      <c r="K388" s="389"/>
      <c r="L388" s="390" t="s">
        <v>51</v>
      </c>
      <c r="M388" s="498"/>
      <c r="N388" s="498"/>
      <c r="O388" s="498"/>
      <c r="P388" s="498"/>
      <c r="Q388" s="498"/>
      <c r="R388" s="498"/>
      <c r="S388" s="499"/>
      <c r="U388" s="393"/>
    </row>
    <row r="389" spans="2:21" s="2" customFormat="1" ht="80.150000000000006" customHeight="1" x14ac:dyDescent="0.35">
      <c r="B389" s="190"/>
      <c r="C389" s="59"/>
      <c r="D389" s="483"/>
      <c r="E389" s="484"/>
      <c r="F389" s="392"/>
      <c r="G389" s="141" t="s">
        <v>116</v>
      </c>
      <c r="H389" s="338"/>
      <c r="I389" s="338"/>
      <c r="J389" s="341"/>
      <c r="K389" s="338"/>
      <c r="L389" s="170" t="s">
        <v>51</v>
      </c>
      <c r="M389" s="498"/>
      <c r="N389" s="498"/>
      <c r="O389" s="498"/>
      <c r="P389" s="498"/>
      <c r="Q389" s="498"/>
      <c r="R389" s="498"/>
      <c r="S389" s="499"/>
      <c r="U389" s="190"/>
    </row>
    <row r="390" spans="2:21" s="2" customFormat="1" ht="80.150000000000006" customHeight="1" x14ac:dyDescent="0.35">
      <c r="B390" s="190"/>
      <c r="C390" s="59"/>
      <c r="D390" s="483"/>
      <c r="E390" s="484"/>
      <c r="F390" s="392" t="str">
        <f t="shared" si="15"/>
        <v/>
      </c>
      <c r="G390" s="141" t="s">
        <v>116</v>
      </c>
      <c r="H390" s="338"/>
      <c r="I390" s="338"/>
      <c r="J390" s="341"/>
      <c r="K390" s="338"/>
      <c r="L390" s="170" t="s">
        <v>51</v>
      </c>
      <c r="M390" s="498"/>
      <c r="N390" s="498"/>
      <c r="O390" s="498"/>
      <c r="P390" s="498"/>
      <c r="Q390" s="498"/>
      <c r="R390" s="498"/>
      <c r="S390" s="499"/>
      <c r="U390" s="190"/>
    </row>
    <row r="391" spans="2:21" s="2" customFormat="1" ht="80.150000000000006" customHeight="1" x14ac:dyDescent="0.35">
      <c r="B391" s="190"/>
      <c r="C391" s="59"/>
      <c r="D391" s="483"/>
      <c r="E391" s="484"/>
      <c r="F391" s="392" t="str">
        <f t="shared" si="15"/>
        <v/>
      </c>
      <c r="G391" s="141" t="s">
        <v>116</v>
      </c>
      <c r="H391" s="338"/>
      <c r="I391" s="338"/>
      <c r="J391" s="341"/>
      <c r="K391" s="338"/>
      <c r="L391" s="170" t="s">
        <v>51</v>
      </c>
      <c r="M391" s="498"/>
      <c r="N391" s="498"/>
      <c r="O391" s="498"/>
      <c r="P391" s="498"/>
      <c r="Q391" s="498"/>
      <c r="R391" s="498"/>
      <c r="S391" s="499"/>
      <c r="U391" s="190"/>
    </row>
    <row r="392" spans="2:21" s="2" customFormat="1" ht="78.75" customHeight="1" x14ac:dyDescent="0.35">
      <c r="B392" s="190"/>
      <c r="C392" s="59"/>
      <c r="D392" s="483"/>
      <c r="E392" s="484"/>
      <c r="F392" s="392" t="str">
        <f t="shared" si="15"/>
        <v/>
      </c>
      <c r="G392" s="141" t="s">
        <v>116</v>
      </c>
      <c r="H392" s="338"/>
      <c r="I392" s="338"/>
      <c r="J392" s="341"/>
      <c r="K392" s="338"/>
      <c r="L392" s="170" t="s">
        <v>51</v>
      </c>
      <c r="M392" s="498"/>
      <c r="N392" s="498"/>
      <c r="O392" s="498"/>
      <c r="P392" s="498"/>
      <c r="Q392" s="498"/>
      <c r="R392" s="498"/>
      <c r="S392" s="499"/>
      <c r="U392" s="190"/>
    </row>
    <row r="393" spans="2:21" s="2" customFormat="1" ht="57.75" customHeight="1" x14ac:dyDescent="0.45">
      <c r="B393" s="190"/>
      <c r="C393" s="59"/>
      <c r="D393" s="62"/>
      <c r="E393" s="78"/>
      <c r="F393" s="629"/>
      <c r="G393" s="629"/>
      <c r="H393" s="629"/>
      <c r="I393" s="629"/>
      <c r="J393" s="629"/>
      <c r="K393" s="630"/>
      <c r="L393" s="655"/>
      <c r="M393" s="656"/>
      <c r="N393" s="656"/>
      <c r="O393" s="656"/>
      <c r="P393" s="656"/>
      <c r="Q393" s="656"/>
      <c r="R393" s="656"/>
      <c r="S393" s="657"/>
      <c r="U393" s="190"/>
    </row>
    <row r="394" spans="2:21" s="2" customFormat="1" ht="14.5" customHeight="1" x14ac:dyDescent="0.35">
      <c r="B394" s="190"/>
      <c r="C394" s="59"/>
      <c r="D394" s="63"/>
      <c r="E394" s="32"/>
      <c r="F394" s="631"/>
      <c r="G394" s="631"/>
      <c r="H394" s="631"/>
      <c r="I394" s="631"/>
      <c r="J394" s="631"/>
      <c r="K394" s="632"/>
      <c r="L394" s="658"/>
      <c r="M394" s="659"/>
      <c r="N394" s="659"/>
      <c r="O394" s="659"/>
      <c r="P394" s="659"/>
      <c r="Q394" s="659"/>
      <c r="R394" s="659"/>
      <c r="S394" s="660"/>
      <c r="U394" s="190"/>
    </row>
    <row r="395" spans="2:21" s="2" customFormat="1" ht="14.5" customHeight="1" x14ac:dyDescent="0.35">
      <c r="B395" s="190"/>
      <c r="D395" s="72"/>
      <c r="M395" s="6"/>
      <c r="N395" s="6"/>
      <c r="O395" s="6"/>
      <c r="P395" s="6"/>
      <c r="Q395" s="6"/>
      <c r="R395" s="6"/>
      <c r="S395" s="6"/>
      <c r="U395" s="190"/>
    </row>
    <row r="396" spans="2:21" s="2" customFormat="1" ht="34.5" customHeight="1" x14ac:dyDescent="0.35">
      <c r="B396" s="190"/>
      <c r="C396" s="190"/>
      <c r="D396" s="190"/>
      <c r="E396" s="190"/>
      <c r="F396" s="190"/>
      <c r="G396" s="190"/>
      <c r="H396" s="190"/>
      <c r="I396" s="190"/>
      <c r="J396" s="190"/>
      <c r="K396" s="190"/>
      <c r="L396" s="190"/>
      <c r="M396" s="190"/>
      <c r="N396" s="190"/>
      <c r="O396" s="190"/>
      <c r="P396" s="190"/>
      <c r="Q396" s="190"/>
      <c r="R396" s="190"/>
      <c r="S396" s="190"/>
      <c r="T396" s="190"/>
      <c r="U396" s="190"/>
    </row>
    <row r="397" spans="2:21" s="2" customFormat="1" ht="30" customHeight="1" x14ac:dyDescent="0.35">
      <c r="G397" s="6"/>
      <c r="H397" s="6"/>
      <c r="I397" s="6"/>
      <c r="J397" s="6"/>
      <c r="K397" s="6"/>
      <c r="L397" s="6"/>
      <c r="M397" s="6"/>
    </row>
    <row r="398" spans="2:21" s="2" customFormat="1" ht="30" customHeight="1" x14ac:dyDescent="0.35"/>
    <row r="399" spans="2:21" s="2" customFormat="1" ht="14.25" hidden="1" customHeight="1" x14ac:dyDescent="0.35">
      <c r="B399" s="35"/>
      <c r="C399" s="35"/>
      <c r="D399" s="35"/>
      <c r="E399" s="35"/>
      <c r="F399" s="35"/>
      <c r="G399" s="35"/>
      <c r="H399" s="35"/>
      <c r="I399" s="35"/>
      <c r="J399" s="35"/>
      <c r="K399" s="35"/>
      <c r="L399" s="35"/>
      <c r="M399" s="35"/>
      <c r="N399" s="35"/>
      <c r="O399" s="35"/>
      <c r="P399" s="35"/>
    </row>
    <row r="400" spans="2:21" s="2" customFormat="1" ht="14.5" customHeight="1" x14ac:dyDescent="0.35">
      <c r="B400" s="81"/>
      <c r="C400" s="675" t="s">
        <v>50</v>
      </c>
      <c r="D400" s="675"/>
      <c r="E400" s="675"/>
      <c r="F400" s="675"/>
      <c r="G400" s="675"/>
      <c r="H400" s="675"/>
      <c r="I400" s="675"/>
      <c r="J400" s="675"/>
      <c r="K400" s="675"/>
      <c r="L400" s="675"/>
      <c r="M400" s="675"/>
      <c r="N400" s="675"/>
      <c r="O400" s="675"/>
      <c r="P400" s="675"/>
      <c r="Q400" s="675"/>
      <c r="R400" s="675"/>
      <c r="S400" s="675"/>
      <c r="T400" s="675"/>
      <c r="U400" s="675"/>
    </row>
    <row r="401" spans="2:21" s="2" customFormat="1" ht="35.25" customHeight="1" x14ac:dyDescent="0.35">
      <c r="B401" s="81"/>
      <c r="C401" s="675"/>
      <c r="D401" s="675"/>
      <c r="E401" s="675"/>
      <c r="F401" s="675"/>
      <c r="G401" s="675"/>
      <c r="H401" s="675"/>
      <c r="I401" s="675"/>
      <c r="J401" s="675"/>
      <c r="K401" s="675"/>
      <c r="L401" s="675"/>
      <c r="M401" s="675"/>
      <c r="N401" s="675"/>
      <c r="O401" s="675"/>
      <c r="P401" s="675"/>
      <c r="Q401" s="675"/>
      <c r="R401" s="675"/>
      <c r="S401" s="675"/>
      <c r="T401" s="675"/>
      <c r="U401" s="675"/>
    </row>
    <row r="402" spans="2:21" s="2" customFormat="1" ht="14.5" customHeight="1" x14ac:dyDescent="0.35">
      <c r="B402" s="81"/>
      <c r="C402" s="675"/>
      <c r="D402" s="675"/>
      <c r="E402" s="675"/>
      <c r="F402" s="675"/>
      <c r="G402" s="675"/>
      <c r="H402" s="675"/>
      <c r="I402" s="675"/>
      <c r="J402" s="675"/>
      <c r="K402" s="675"/>
      <c r="L402" s="675"/>
      <c r="M402" s="675"/>
      <c r="N402" s="675"/>
      <c r="O402" s="675"/>
      <c r="P402" s="675"/>
      <c r="Q402" s="675"/>
      <c r="R402" s="675"/>
      <c r="S402" s="675"/>
      <c r="T402" s="675"/>
      <c r="U402" s="675"/>
    </row>
    <row r="403" spans="2:21" s="2" customFormat="1" ht="14.5" customHeight="1" x14ac:dyDescent="0.35">
      <c r="B403" s="81"/>
      <c r="M403" s="80"/>
      <c r="P403" s="35"/>
      <c r="Q403" s="35"/>
      <c r="U403" s="81"/>
    </row>
    <row r="404" spans="2:21" s="2" customFormat="1" ht="14.5" customHeight="1" x14ac:dyDescent="0.35">
      <c r="B404" s="81"/>
      <c r="D404" s="666" t="s">
        <v>114</v>
      </c>
      <c r="E404" s="667"/>
      <c r="F404" s="667"/>
      <c r="G404" s="667"/>
      <c r="H404" s="667"/>
      <c r="I404" s="667"/>
      <c r="J404" s="667"/>
      <c r="K404" s="667"/>
      <c r="L404" s="667"/>
      <c r="M404" s="667"/>
      <c r="N404" s="667"/>
      <c r="O404" s="667"/>
      <c r="P404" s="667"/>
      <c r="Q404" s="667"/>
      <c r="R404" s="667"/>
      <c r="S404" s="668"/>
      <c r="U404" s="81"/>
    </row>
    <row r="405" spans="2:21" s="2" customFormat="1" ht="14.5" customHeight="1" x14ac:dyDescent="0.35">
      <c r="B405" s="81"/>
      <c r="D405" s="669"/>
      <c r="E405" s="670"/>
      <c r="F405" s="670"/>
      <c r="G405" s="670"/>
      <c r="H405" s="670"/>
      <c r="I405" s="670"/>
      <c r="J405" s="670"/>
      <c r="K405" s="670"/>
      <c r="L405" s="670"/>
      <c r="M405" s="670"/>
      <c r="N405" s="670"/>
      <c r="O405" s="670"/>
      <c r="P405" s="670"/>
      <c r="Q405" s="670"/>
      <c r="R405" s="670"/>
      <c r="S405" s="671"/>
      <c r="U405" s="81"/>
    </row>
    <row r="406" spans="2:21" s="2" customFormat="1" ht="14.5" customHeight="1" x14ac:dyDescent="0.35">
      <c r="B406" s="81"/>
      <c r="D406" s="676"/>
      <c r="E406" s="677"/>
      <c r="F406" s="677"/>
      <c r="G406" s="677"/>
      <c r="H406" s="677"/>
      <c r="I406" s="677"/>
      <c r="J406" s="677"/>
      <c r="K406" s="677"/>
      <c r="L406" s="677"/>
      <c r="M406" s="677"/>
      <c r="N406" s="677"/>
      <c r="O406" s="677"/>
      <c r="P406" s="677"/>
      <c r="Q406" s="677"/>
      <c r="R406" s="677"/>
      <c r="S406" s="678"/>
      <c r="U406" s="81"/>
    </row>
    <row r="407" spans="2:21" s="2" customFormat="1" ht="59.25" customHeight="1" x14ac:dyDescent="0.35">
      <c r="B407" s="81"/>
      <c r="D407" s="607" t="s">
        <v>368</v>
      </c>
      <c r="E407" s="624"/>
      <c r="F407" s="106" t="s">
        <v>54</v>
      </c>
      <c r="G407" s="121" t="s">
        <v>332</v>
      </c>
      <c r="H407" s="122" t="s">
        <v>369</v>
      </c>
      <c r="I407" s="614" t="s">
        <v>47</v>
      </c>
      <c r="J407" s="615"/>
      <c r="K407" s="616"/>
      <c r="L407" s="166" t="s">
        <v>320</v>
      </c>
      <c r="M407" s="661"/>
      <c r="N407" s="565"/>
      <c r="O407" s="565"/>
      <c r="P407" s="565"/>
      <c r="Q407" s="565"/>
      <c r="R407" s="565"/>
      <c r="S407" s="566"/>
      <c r="U407" s="81"/>
    </row>
    <row r="408" spans="2:21" s="2" customFormat="1" ht="70" customHeight="1" x14ac:dyDescent="0.35">
      <c r="B408" s="81"/>
      <c r="D408" s="609"/>
      <c r="E408" s="625"/>
      <c r="F408" s="291" t="str">
        <f t="shared" ref="F408:F415" si="16">IF(G39="","",G39)</f>
        <v/>
      </c>
      <c r="G408" s="120" t="s">
        <v>75</v>
      </c>
      <c r="H408" s="120" t="s">
        <v>75</v>
      </c>
      <c r="I408" s="611"/>
      <c r="J408" s="612"/>
      <c r="K408" s="613"/>
      <c r="L408" s="177" t="str">
        <f>IF(G408="Réponse","",IF(G408="Inconnu","Danger",IF(H408="Réponse","",IF(AND(G408="Connu",H408="Non menacé"),"Favorable",IF(AND(G408="Connu",H408="Menacé"),"Vigilance","Danger")))))</f>
        <v/>
      </c>
      <c r="M408" s="662"/>
      <c r="N408" s="498"/>
      <c r="O408" s="498"/>
      <c r="P408" s="498"/>
      <c r="Q408" s="498"/>
      <c r="R408" s="498"/>
      <c r="S408" s="499"/>
      <c r="U408" s="81"/>
    </row>
    <row r="409" spans="2:21" s="2" customFormat="1" ht="70" customHeight="1" x14ac:dyDescent="0.35">
      <c r="B409" s="81"/>
      <c r="D409" s="483" t="s">
        <v>370</v>
      </c>
      <c r="E409" s="654"/>
      <c r="F409" s="291" t="str">
        <f t="shared" si="16"/>
        <v/>
      </c>
      <c r="G409" s="120" t="s">
        <v>75</v>
      </c>
      <c r="H409" s="120" t="s">
        <v>75</v>
      </c>
      <c r="I409" s="611"/>
      <c r="J409" s="612"/>
      <c r="K409" s="613"/>
      <c r="L409" s="177" t="str">
        <f t="shared" ref="L409:L415" si="17">IF(G409="Réponse","",IF(G409="Inconnu","Danger",IF(H409="Réponse","",IF(AND(G409="Connu",H409="Non menacé"),"Favorable",IF(AND(G409="Connu",H409="Menacé"),"Vigilance","Danger")))))</f>
        <v/>
      </c>
      <c r="M409" s="662"/>
      <c r="N409" s="498"/>
      <c r="O409" s="498"/>
      <c r="P409" s="498"/>
      <c r="Q409" s="498"/>
      <c r="R409" s="498"/>
      <c r="S409" s="499"/>
      <c r="U409" s="81"/>
    </row>
    <row r="410" spans="2:21" s="2" customFormat="1" ht="70" customHeight="1" x14ac:dyDescent="0.35">
      <c r="B410" s="81"/>
      <c r="D410" s="483"/>
      <c r="E410" s="654"/>
      <c r="F410" s="291" t="str">
        <f t="shared" si="16"/>
        <v/>
      </c>
      <c r="G410" s="120" t="s">
        <v>75</v>
      </c>
      <c r="H410" s="120" t="s">
        <v>75</v>
      </c>
      <c r="I410" s="611"/>
      <c r="J410" s="612"/>
      <c r="K410" s="613"/>
      <c r="L410" s="177" t="str">
        <f t="shared" si="17"/>
        <v/>
      </c>
      <c r="M410" s="662"/>
      <c r="N410" s="498"/>
      <c r="O410" s="498"/>
      <c r="P410" s="498"/>
      <c r="Q410" s="498"/>
      <c r="R410" s="498"/>
      <c r="S410" s="499"/>
      <c r="U410" s="81"/>
    </row>
    <row r="411" spans="2:21" s="2" customFormat="1" ht="70" customHeight="1" x14ac:dyDescent="0.35">
      <c r="B411" s="81"/>
      <c r="D411" s="483"/>
      <c r="E411" s="654"/>
      <c r="F411" s="291" t="str">
        <f t="shared" si="16"/>
        <v/>
      </c>
      <c r="G411" s="120" t="s">
        <v>75</v>
      </c>
      <c r="H411" s="120" t="s">
        <v>75</v>
      </c>
      <c r="I411" s="611"/>
      <c r="J411" s="612"/>
      <c r="K411" s="613"/>
      <c r="L411" s="177" t="str">
        <f t="shared" si="17"/>
        <v/>
      </c>
      <c r="M411" s="662"/>
      <c r="N411" s="498"/>
      <c r="O411" s="498"/>
      <c r="P411" s="498"/>
      <c r="Q411" s="498"/>
      <c r="R411" s="498"/>
      <c r="S411" s="499"/>
      <c r="U411" s="81"/>
    </row>
    <row r="412" spans="2:21" s="2" customFormat="1" ht="70" customHeight="1" x14ac:dyDescent="0.35">
      <c r="B412" s="81"/>
      <c r="D412" s="483"/>
      <c r="E412" s="654"/>
      <c r="F412" s="291"/>
      <c r="G412" s="120" t="s">
        <v>75</v>
      </c>
      <c r="H412" s="120" t="s">
        <v>75</v>
      </c>
      <c r="I412" s="611"/>
      <c r="J412" s="612"/>
      <c r="K412" s="613"/>
      <c r="L412" s="177"/>
      <c r="M412" s="662"/>
      <c r="N412" s="498"/>
      <c r="O412" s="498"/>
      <c r="P412" s="498"/>
      <c r="Q412" s="498"/>
      <c r="R412" s="498"/>
      <c r="S412" s="499"/>
      <c r="U412" s="81"/>
    </row>
    <row r="413" spans="2:21" s="2" customFormat="1" ht="70" customHeight="1" x14ac:dyDescent="0.35">
      <c r="B413" s="81"/>
      <c r="D413" s="483"/>
      <c r="E413" s="654"/>
      <c r="F413" s="291" t="str">
        <f t="shared" si="16"/>
        <v/>
      </c>
      <c r="G413" s="120" t="s">
        <v>75</v>
      </c>
      <c r="H413" s="120" t="s">
        <v>75</v>
      </c>
      <c r="I413" s="611"/>
      <c r="J413" s="612"/>
      <c r="K413" s="613"/>
      <c r="L413" s="177" t="str">
        <f t="shared" si="17"/>
        <v/>
      </c>
      <c r="M413" s="662"/>
      <c r="N413" s="498"/>
      <c r="O413" s="498"/>
      <c r="P413" s="498"/>
      <c r="Q413" s="498"/>
      <c r="R413" s="498"/>
      <c r="S413" s="499"/>
      <c r="U413" s="81"/>
    </row>
    <row r="414" spans="2:21" s="2" customFormat="1" ht="70" customHeight="1" x14ac:dyDescent="0.35">
      <c r="B414" s="81"/>
      <c r="D414" s="483"/>
      <c r="E414" s="654"/>
      <c r="F414" s="291" t="str">
        <f t="shared" si="16"/>
        <v/>
      </c>
      <c r="G414" s="120" t="s">
        <v>75</v>
      </c>
      <c r="H414" s="120" t="s">
        <v>75</v>
      </c>
      <c r="I414" s="611"/>
      <c r="J414" s="612"/>
      <c r="K414" s="613"/>
      <c r="L414" s="177" t="str">
        <f t="shared" si="17"/>
        <v/>
      </c>
      <c r="M414" s="662"/>
      <c r="N414" s="498"/>
      <c r="O414" s="498"/>
      <c r="P414" s="498"/>
      <c r="Q414" s="498"/>
      <c r="R414" s="498"/>
      <c r="S414" s="499"/>
      <c r="U414" s="81"/>
    </row>
    <row r="415" spans="2:21" s="2" customFormat="1" ht="70" customHeight="1" x14ac:dyDescent="0.45">
      <c r="B415" s="81"/>
      <c r="D415" s="62"/>
      <c r="E415" s="78"/>
      <c r="F415" s="291" t="str">
        <f t="shared" si="16"/>
        <v/>
      </c>
      <c r="G415" s="120" t="s">
        <v>75</v>
      </c>
      <c r="H415" s="120" t="s">
        <v>75</v>
      </c>
      <c r="I415" s="611"/>
      <c r="J415" s="612"/>
      <c r="K415" s="613"/>
      <c r="L415" s="177" t="str">
        <f t="shared" si="17"/>
        <v/>
      </c>
      <c r="M415" s="662"/>
      <c r="N415" s="498"/>
      <c r="O415" s="498"/>
      <c r="P415" s="498"/>
      <c r="Q415" s="498"/>
      <c r="R415" s="498"/>
      <c r="S415" s="499"/>
      <c r="U415" s="81"/>
    </row>
    <row r="416" spans="2:21" s="2" customFormat="1" ht="50.25" customHeight="1" x14ac:dyDescent="0.45">
      <c r="B416" s="81"/>
      <c r="D416" s="62"/>
      <c r="E416" s="78"/>
      <c r="F416" s="649"/>
      <c r="G416" s="649"/>
      <c r="H416" s="649"/>
      <c r="I416" s="649"/>
      <c r="J416" s="649"/>
      <c r="K416" s="650"/>
      <c r="L416" s="498"/>
      <c r="M416" s="498"/>
      <c r="N416" s="498"/>
      <c r="O416" s="498"/>
      <c r="P416" s="498"/>
      <c r="Q416" s="498"/>
      <c r="R416" s="498"/>
      <c r="S416" s="499"/>
      <c r="U416" s="81"/>
    </row>
    <row r="417" spans="2:26" s="2" customFormat="1" ht="14.25" customHeight="1" x14ac:dyDescent="0.45">
      <c r="B417" s="81"/>
      <c r="D417" s="62"/>
      <c r="E417" s="78"/>
      <c r="F417" s="651"/>
      <c r="G417" s="651"/>
      <c r="H417" s="651"/>
      <c r="I417" s="651"/>
      <c r="J417" s="651"/>
      <c r="K417" s="468"/>
      <c r="L417" s="498"/>
      <c r="M417" s="498"/>
      <c r="N417" s="498"/>
      <c r="O417" s="498"/>
      <c r="P417" s="498"/>
      <c r="Q417" s="498"/>
      <c r="R417" s="498"/>
      <c r="S417" s="499"/>
      <c r="U417" s="81"/>
    </row>
    <row r="418" spans="2:26" s="2" customFormat="1" ht="14.5" customHeight="1" x14ac:dyDescent="0.45">
      <c r="B418" s="81"/>
      <c r="D418" s="62"/>
      <c r="E418" s="78"/>
      <c r="F418" s="651"/>
      <c r="G418" s="651"/>
      <c r="H418" s="651"/>
      <c r="I418" s="651"/>
      <c r="J418" s="651"/>
      <c r="K418" s="468"/>
      <c r="L418" s="501"/>
      <c r="M418" s="501"/>
      <c r="N418" s="501"/>
      <c r="O418" s="501"/>
      <c r="P418" s="501"/>
      <c r="Q418" s="501"/>
      <c r="R418" s="501"/>
      <c r="S418" s="502"/>
      <c r="U418" s="81"/>
    </row>
    <row r="419" spans="2:26" s="2" customFormat="1" ht="33.75" customHeight="1" x14ac:dyDescent="0.35">
      <c r="B419" s="81"/>
      <c r="D419" s="607" t="s">
        <v>334</v>
      </c>
      <c r="E419" s="608"/>
      <c r="F419" s="120" t="s">
        <v>75</v>
      </c>
      <c r="G419" s="652" t="str">
        <f>IF(F419="Oui","    Sélectionner les aléas correspondants et indiquer les mesures prévues pour limiter ou prévenir ces risques.","")</f>
        <v/>
      </c>
      <c r="H419" s="653"/>
      <c r="I419" s="653"/>
      <c r="J419" s="653"/>
      <c r="K419" s="179"/>
      <c r="L419" s="178" t="str">
        <f>IF(F419="Non","Favorable","")</f>
        <v/>
      </c>
      <c r="M419" s="131"/>
      <c r="N419" s="131"/>
      <c r="O419" s="131"/>
      <c r="P419" s="131"/>
      <c r="Q419" s="131"/>
      <c r="R419" s="131"/>
      <c r="S419" s="132"/>
      <c r="U419" s="81"/>
    </row>
    <row r="420" spans="2:26" s="2" customFormat="1" ht="21.75" customHeight="1" x14ac:dyDescent="0.35">
      <c r="B420" s="81"/>
      <c r="D420" s="609"/>
      <c r="E420" s="610"/>
      <c r="F420"/>
      <c r="G420" s="188"/>
      <c r="H420" s="188"/>
      <c r="I420" s="188"/>
      <c r="J420" s="39"/>
      <c r="K420" s="164"/>
      <c r="L420" s="3"/>
      <c r="M420" s="3"/>
      <c r="N420" s="3"/>
      <c r="O420" s="3"/>
      <c r="P420" s="3"/>
      <c r="Q420" s="3"/>
      <c r="R420" s="3"/>
      <c r="S420" s="133"/>
      <c r="U420" s="81"/>
    </row>
    <row r="421" spans="2:26" s="2" customFormat="1" ht="16.5" customHeight="1" x14ac:dyDescent="0.35">
      <c r="B421" s="81"/>
      <c r="D421" s="65"/>
      <c r="E421" s="66"/>
      <c r="F421" s="70"/>
      <c r="G421" s="70"/>
      <c r="H421" s="70"/>
      <c r="I421" s="70"/>
      <c r="J421" s="70"/>
      <c r="K421" s="164"/>
      <c r="L421" s="3"/>
      <c r="M421" s="3"/>
      <c r="N421" s="3"/>
      <c r="O421" s="3"/>
      <c r="P421" s="3"/>
      <c r="Q421" s="3"/>
      <c r="R421" s="3"/>
      <c r="S421" s="133"/>
      <c r="U421" s="81"/>
    </row>
    <row r="422" spans="2:26" s="2" customFormat="1" ht="70" customHeight="1" x14ac:dyDescent="0.35">
      <c r="B422" s="81"/>
      <c r="D422" s="483" t="s">
        <v>413</v>
      </c>
      <c r="E422" s="484"/>
      <c r="F422" s="290" t="s">
        <v>55</v>
      </c>
      <c r="G422" s="506" t="s">
        <v>335</v>
      </c>
      <c r="H422" s="493"/>
      <c r="I422" s="506" t="s">
        <v>52</v>
      </c>
      <c r="J422" s="573"/>
      <c r="K422" s="672"/>
      <c r="L422" s="134" t="s">
        <v>336</v>
      </c>
      <c r="M422" s="122" t="s">
        <v>326</v>
      </c>
      <c r="N422" s="106" t="s">
        <v>103</v>
      </c>
      <c r="O422" s="662"/>
      <c r="P422" s="498"/>
      <c r="Q422" s="498"/>
      <c r="R422" s="498"/>
      <c r="S422" s="499"/>
      <c r="U422" s="81"/>
      <c r="V422" s="674"/>
      <c r="W422" s="674"/>
      <c r="X422" s="674"/>
      <c r="Y422" s="674"/>
      <c r="Z422" s="674"/>
    </row>
    <row r="423" spans="2:26" s="2" customFormat="1" ht="70" customHeight="1" x14ac:dyDescent="0.35">
      <c r="B423" s="81"/>
      <c r="D423" s="483"/>
      <c r="E423" s="484"/>
      <c r="F423" s="292" t="s">
        <v>75</v>
      </c>
      <c r="G423" s="647"/>
      <c r="H423" s="648"/>
      <c r="I423" s="664"/>
      <c r="J423" s="647"/>
      <c r="K423" s="665"/>
      <c r="L423" s="167" t="s">
        <v>51</v>
      </c>
      <c r="M423" s="125" t="s">
        <v>51</v>
      </c>
      <c r="N423" s="180" t="str">
        <f t="shared" ref="N423:N427" si="18">IF(OR(F423="Réponse",L423="Avis",M423="Avis"),"",IF(AND(L423="Suffisants",M423="Adaptées"),"Vigilance","Danger"))</f>
        <v/>
      </c>
      <c r="O423" s="662"/>
      <c r="P423" s="498"/>
      <c r="Q423" s="498"/>
      <c r="R423" s="498"/>
      <c r="S423" s="499"/>
      <c r="U423" s="81"/>
      <c r="V423" s="674"/>
      <c r="W423" s="674"/>
      <c r="X423" s="674"/>
      <c r="Y423" s="674"/>
      <c r="Z423" s="674"/>
    </row>
    <row r="424" spans="2:26" s="2" customFormat="1" ht="70" customHeight="1" x14ac:dyDescent="0.35">
      <c r="B424" s="81"/>
      <c r="D424" s="483"/>
      <c r="E424" s="484"/>
      <c r="F424" s="292" t="s">
        <v>75</v>
      </c>
      <c r="G424" s="647"/>
      <c r="H424" s="648"/>
      <c r="I424" s="664"/>
      <c r="J424" s="647"/>
      <c r="K424" s="665"/>
      <c r="L424" s="167" t="s">
        <v>51</v>
      </c>
      <c r="M424" s="125" t="s">
        <v>51</v>
      </c>
      <c r="N424" s="180" t="str">
        <f t="shared" si="18"/>
        <v/>
      </c>
      <c r="O424" s="662"/>
      <c r="P424" s="498"/>
      <c r="Q424" s="498"/>
      <c r="R424" s="498"/>
      <c r="S424" s="499"/>
      <c r="U424" s="81"/>
    </row>
    <row r="425" spans="2:26" s="2" customFormat="1" ht="70" customHeight="1" x14ac:dyDescent="0.35">
      <c r="B425" s="81"/>
      <c r="D425" s="483"/>
      <c r="E425" s="484"/>
      <c r="F425" s="292" t="s">
        <v>75</v>
      </c>
      <c r="G425" s="647"/>
      <c r="H425" s="648"/>
      <c r="I425" s="664"/>
      <c r="J425" s="647"/>
      <c r="K425" s="665"/>
      <c r="L425" s="167" t="s">
        <v>51</v>
      </c>
      <c r="M425" s="125" t="s">
        <v>51</v>
      </c>
      <c r="N425" s="180" t="str">
        <f t="shared" si="18"/>
        <v/>
      </c>
      <c r="O425" s="662"/>
      <c r="P425" s="498"/>
      <c r="Q425" s="498"/>
      <c r="R425" s="498"/>
      <c r="S425" s="499"/>
      <c r="U425" s="81"/>
    </row>
    <row r="426" spans="2:26" s="2" customFormat="1" ht="70" customHeight="1" x14ac:dyDescent="0.35">
      <c r="B426" s="81"/>
      <c r="D426" s="483"/>
      <c r="E426" s="484"/>
      <c r="F426" s="292" t="s">
        <v>75</v>
      </c>
      <c r="G426" s="647"/>
      <c r="H426" s="648"/>
      <c r="I426" s="664"/>
      <c r="J426" s="647"/>
      <c r="K426" s="665"/>
      <c r="L426" s="167" t="s">
        <v>51</v>
      </c>
      <c r="M426" s="125" t="s">
        <v>51</v>
      </c>
      <c r="N426" s="180" t="str">
        <f t="shared" si="18"/>
        <v/>
      </c>
      <c r="O426" s="662"/>
      <c r="P426" s="498"/>
      <c r="Q426" s="498"/>
      <c r="R426" s="498"/>
      <c r="S426" s="499"/>
      <c r="U426" s="81"/>
    </row>
    <row r="427" spans="2:26" s="2" customFormat="1" ht="70" customHeight="1" x14ac:dyDescent="0.35">
      <c r="B427" s="81"/>
      <c r="D427" s="483"/>
      <c r="E427" s="484"/>
      <c r="F427" s="292" t="s">
        <v>75</v>
      </c>
      <c r="G427" s="647"/>
      <c r="H427" s="648"/>
      <c r="I427" s="664"/>
      <c r="J427" s="647"/>
      <c r="K427" s="665"/>
      <c r="L427" s="167" t="s">
        <v>51</v>
      </c>
      <c r="M427" s="125" t="s">
        <v>51</v>
      </c>
      <c r="N427" s="180" t="str">
        <f t="shared" si="18"/>
        <v/>
      </c>
      <c r="O427" s="662"/>
      <c r="P427" s="498"/>
      <c r="Q427" s="498"/>
      <c r="R427" s="498"/>
      <c r="S427" s="499"/>
      <c r="U427" s="81"/>
    </row>
    <row r="428" spans="2:26" s="2" customFormat="1" ht="70" customHeight="1" x14ac:dyDescent="0.35">
      <c r="B428" s="81"/>
      <c r="D428" s="483"/>
      <c r="E428" s="484"/>
      <c r="F428" s="292" t="s">
        <v>75</v>
      </c>
      <c r="G428" s="647"/>
      <c r="H428" s="648"/>
      <c r="I428" s="664"/>
      <c r="J428" s="647"/>
      <c r="K428" s="665"/>
      <c r="L428" s="167" t="s">
        <v>51</v>
      </c>
      <c r="M428" s="125" t="s">
        <v>51</v>
      </c>
      <c r="N428" s="180" t="str">
        <f>IF(OR(F428="Réponse",L428="Avis",M428="Avis"),"",IF(AND(L428="Suffisants",M428="Adaptées"),"Vigilance","Danger"))</f>
        <v/>
      </c>
      <c r="O428" s="662"/>
      <c r="P428" s="498"/>
      <c r="Q428" s="498"/>
      <c r="R428" s="498"/>
      <c r="S428" s="499"/>
      <c r="U428" s="81"/>
    </row>
    <row r="429" spans="2:26" s="2" customFormat="1" ht="30" customHeight="1" x14ac:dyDescent="0.45">
      <c r="B429" s="81"/>
      <c r="D429" s="62"/>
      <c r="E429" s="78"/>
      <c r="F429" s="467"/>
      <c r="G429" s="467"/>
      <c r="H429" s="467"/>
      <c r="I429" s="467"/>
      <c r="J429" s="467"/>
      <c r="K429" s="468"/>
      <c r="L429" s="656"/>
      <c r="M429" s="656"/>
      <c r="N429" s="656"/>
      <c r="O429" s="656"/>
      <c r="P429" s="656"/>
      <c r="Q429" s="656"/>
      <c r="R429" s="656"/>
      <c r="S429" s="657"/>
      <c r="U429" s="81"/>
    </row>
    <row r="430" spans="2:26" s="2" customFormat="1" ht="30" customHeight="1" x14ac:dyDescent="0.35">
      <c r="B430" s="81"/>
      <c r="D430" s="33"/>
      <c r="E430" s="32"/>
      <c r="F430" s="469"/>
      <c r="G430" s="469"/>
      <c r="H430" s="469"/>
      <c r="I430" s="469"/>
      <c r="J430" s="469"/>
      <c r="K430" s="470"/>
      <c r="L430" s="659"/>
      <c r="M430" s="659"/>
      <c r="N430" s="659"/>
      <c r="O430" s="659"/>
      <c r="P430" s="659"/>
      <c r="Q430" s="659"/>
      <c r="R430" s="659"/>
      <c r="S430" s="660"/>
      <c r="U430" s="81"/>
    </row>
    <row r="431" spans="2:26" s="2" customFormat="1" ht="14.5" customHeight="1" x14ac:dyDescent="0.35">
      <c r="B431" s="81"/>
      <c r="D431" s="666" t="s">
        <v>115</v>
      </c>
      <c r="E431" s="667"/>
      <c r="F431" s="667"/>
      <c r="G431" s="667"/>
      <c r="H431" s="667"/>
      <c r="I431" s="667"/>
      <c r="J431" s="667"/>
      <c r="K431" s="667"/>
      <c r="L431" s="667"/>
      <c r="M431" s="667"/>
      <c r="N431" s="667"/>
      <c r="O431" s="667"/>
      <c r="P431" s="667"/>
      <c r="Q431" s="667"/>
      <c r="R431" s="667"/>
      <c r="S431" s="668"/>
      <c r="U431" s="81"/>
    </row>
    <row r="432" spans="2:26" s="2" customFormat="1" ht="14.5" customHeight="1" x14ac:dyDescent="0.35">
      <c r="B432" s="81"/>
      <c r="D432" s="669"/>
      <c r="E432" s="670"/>
      <c r="F432" s="670"/>
      <c r="G432" s="670"/>
      <c r="H432" s="670"/>
      <c r="I432" s="670"/>
      <c r="J432" s="670"/>
      <c r="K432" s="670"/>
      <c r="L432" s="670"/>
      <c r="M432" s="670"/>
      <c r="N432" s="670"/>
      <c r="O432" s="670"/>
      <c r="P432" s="670"/>
      <c r="Q432" s="670"/>
      <c r="R432" s="670"/>
      <c r="S432" s="671"/>
      <c r="U432" s="81"/>
    </row>
    <row r="433" spans="2:21" s="2" customFormat="1" ht="14.25" customHeight="1" x14ac:dyDescent="0.35">
      <c r="B433" s="81"/>
      <c r="D433" s="669"/>
      <c r="E433" s="670"/>
      <c r="F433" s="670"/>
      <c r="G433" s="670"/>
      <c r="H433" s="670"/>
      <c r="I433" s="670"/>
      <c r="J433" s="670"/>
      <c r="K433" s="670"/>
      <c r="L433" s="670"/>
      <c r="M433" s="670"/>
      <c r="N433" s="670"/>
      <c r="O433" s="670"/>
      <c r="P433" s="670"/>
      <c r="Q433" s="670"/>
      <c r="R433" s="670"/>
      <c r="S433" s="671"/>
      <c r="U433" s="81"/>
    </row>
    <row r="434" spans="2:21" s="2" customFormat="1" ht="52.5" customHeight="1" x14ac:dyDescent="0.35">
      <c r="B434" s="81"/>
      <c r="D434" s="607" t="s">
        <v>299</v>
      </c>
      <c r="E434" s="624"/>
      <c r="F434" s="121" t="s">
        <v>57</v>
      </c>
      <c r="G434" s="506" t="s">
        <v>380</v>
      </c>
      <c r="H434" s="493"/>
      <c r="I434" s="506" t="s">
        <v>337</v>
      </c>
      <c r="J434" s="573"/>
      <c r="K434" s="672"/>
      <c r="L434" s="134" t="s">
        <v>331</v>
      </c>
      <c r="M434" s="122" t="s">
        <v>326</v>
      </c>
      <c r="N434" s="107" t="s">
        <v>320</v>
      </c>
      <c r="O434" s="662"/>
      <c r="P434" s="498"/>
      <c r="Q434" s="498"/>
      <c r="R434" s="498"/>
      <c r="S434" s="499"/>
      <c r="U434" s="81"/>
    </row>
    <row r="435" spans="2:21" s="2" customFormat="1" ht="70" customHeight="1" x14ac:dyDescent="0.35">
      <c r="B435" s="81"/>
      <c r="D435" s="609"/>
      <c r="E435" s="610"/>
      <c r="F435" s="125" t="s">
        <v>75</v>
      </c>
      <c r="G435" s="648"/>
      <c r="H435" s="663"/>
      <c r="I435" s="664"/>
      <c r="J435" s="647"/>
      <c r="K435" s="665"/>
      <c r="L435" s="167" t="s">
        <v>51</v>
      </c>
      <c r="M435" s="125" t="s">
        <v>51</v>
      </c>
      <c r="N435" s="124" t="str">
        <f>IF(F435="Aucune menace interne","Favorable",
IF(OR(F435="Réponse",L435="Avis",M435="Avis"),"",
IF(AND(L435="Suffisante",M435="Adaptées"),"Vigilance",
IF(OR(L435="Insuffisante",M435="Inadaptées ou absentes"),"Danger",""))))</f>
        <v/>
      </c>
      <c r="O435" s="662"/>
      <c r="P435" s="498"/>
      <c r="Q435" s="498"/>
      <c r="R435" s="498"/>
      <c r="S435" s="499"/>
      <c r="U435" s="81"/>
    </row>
    <row r="436" spans="2:21" s="2" customFormat="1" ht="70" customHeight="1" x14ac:dyDescent="0.35">
      <c r="B436" s="81"/>
      <c r="D436" s="483" t="s">
        <v>414</v>
      </c>
      <c r="E436" s="484"/>
      <c r="F436" s="125" t="s">
        <v>75</v>
      </c>
      <c r="G436" s="648"/>
      <c r="H436" s="663"/>
      <c r="I436" s="664"/>
      <c r="J436" s="647"/>
      <c r="K436" s="665"/>
      <c r="L436" s="372" t="s">
        <v>51</v>
      </c>
      <c r="M436" s="125" t="s">
        <v>51</v>
      </c>
      <c r="N436" s="124" t="str">
        <f t="shared" ref="N436:N441" si="19">IF(F436="Aucune menace interne","Favorable",
IF(OR(F436="Réponse",L436="Avis",M436="Avis"),"",
IF(AND(L436="Suffisante",M436="Adaptées"),"Vigilance",
IF(OR(L436="Insuffisante",M436="Inadaptées ou absentes"),"Danger",""))))</f>
        <v/>
      </c>
      <c r="O436" s="662"/>
      <c r="P436" s="498"/>
      <c r="Q436" s="498"/>
      <c r="R436" s="498"/>
      <c r="S436" s="499"/>
      <c r="U436" s="81"/>
    </row>
    <row r="437" spans="2:21" s="2" customFormat="1" ht="70" customHeight="1" x14ac:dyDescent="0.35">
      <c r="B437" s="81"/>
      <c r="D437" s="483"/>
      <c r="E437" s="484"/>
      <c r="F437" s="125" t="s">
        <v>75</v>
      </c>
      <c r="G437" s="648"/>
      <c r="H437" s="663"/>
      <c r="I437" s="664"/>
      <c r="J437" s="647"/>
      <c r="K437" s="665"/>
      <c r="L437" s="372" t="s">
        <v>51</v>
      </c>
      <c r="M437" s="125" t="s">
        <v>51</v>
      </c>
      <c r="N437" s="124" t="str">
        <f t="shared" si="19"/>
        <v/>
      </c>
      <c r="O437" s="662"/>
      <c r="P437" s="498"/>
      <c r="Q437" s="498"/>
      <c r="R437" s="498"/>
      <c r="S437" s="499"/>
      <c r="U437" s="81"/>
    </row>
    <row r="438" spans="2:21" s="2" customFormat="1" ht="70" customHeight="1" x14ac:dyDescent="0.35">
      <c r="B438" s="81"/>
      <c r="D438" s="483"/>
      <c r="E438" s="484"/>
      <c r="F438" s="125" t="s">
        <v>75</v>
      </c>
      <c r="G438" s="648"/>
      <c r="H438" s="663"/>
      <c r="I438" s="664"/>
      <c r="J438" s="647"/>
      <c r="K438" s="665"/>
      <c r="L438" s="372" t="s">
        <v>51</v>
      </c>
      <c r="M438" s="125" t="s">
        <v>51</v>
      </c>
      <c r="N438" s="124" t="str">
        <f t="shared" si="19"/>
        <v/>
      </c>
      <c r="O438" s="662"/>
      <c r="P438" s="498"/>
      <c r="Q438" s="498"/>
      <c r="R438" s="498"/>
      <c r="S438" s="499"/>
      <c r="U438" s="81"/>
    </row>
    <row r="439" spans="2:21" s="2" customFormat="1" ht="70" customHeight="1" x14ac:dyDescent="0.35">
      <c r="B439" s="81"/>
      <c r="D439" s="483"/>
      <c r="E439" s="484"/>
      <c r="F439" s="125" t="s">
        <v>75</v>
      </c>
      <c r="G439" s="648"/>
      <c r="H439" s="663"/>
      <c r="I439" s="664"/>
      <c r="J439" s="647"/>
      <c r="K439" s="665"/>
      <c r="L439" s="372" t="s">
        <v>51</v>
      </c>
      <c r="M439" s="125" t="s">
        <v>51</v>
      </c>
      <c r="N439" s="124" t="str">
        <f t="shared" si="19"/>
        <v/>
      </c>
      <c r="O439" s="662"/>
      <c r="P439" s="498"/>
      <c r="Q439" s="498"/>
      <c r="R439" s="498"/>
      <c r="S439" s="499"/>
      <c r="U439" s="81"/>
    </row>
    <row r="440" spans="2:21" s="2" customFormat="1" ht="70" customHeight="1" x14ac:dyDescent="0.35">
      <c r="B440" s="81"/>
      <c r="D440" s="483"/>
      <c r="E440" s="484"/>
      <c r="F440" s="125" t="s">
        <v>75</v>
      </c>
      <c r="G440" s="648"/>
      <c r="H440" s="663"/>
      <c r="I440" s="664"/>
      <c r="J440" s="647"/>
      <c r="K440" s="665"/>
      <c r="L440" s="372" t="s">
        <v>51</v>
      </c>
      <c r="M440" s="125" t="s">
        <v>51</v>
      </c>
      <c r="N440" s="124" t="str">
        <f t="shared" si="19"/>
        <v/>
      </c>
      <c r="O440" s="662"/>
      <c r="P440" s="498"/>
      <c r="Q440" s="498"/>
      <c r="R440" s="498"/>
      <c r="S440" s="499"/>
      <c r="U440" s="81"/>
    </row>
    <row r="441" spans="2:21" s="2" customFormat="1" ht="70" customHeight="1" x14ac:dyDescent="0.35">
      <c r="B441" s="81"/>
      <c r="D441" s="483"/>
      <c r="E441" s="484"/>
      <c r="F441" s="125" t="s">
        <v>75</v>
      </c>
      <c r="G441" s="648"/>
      <c r="H441" s="663"/>
      <c r="I441" s="664"/>
      <c r="J441" s="647"/>
      <c r="K441" s="665"/>
      <c r="L441" s="372" t="s">
        <v>51</v>
      </c>
      <c r="M441" s="125" t="s">
        <v>51</v>
      </c>
      <c r="N441" s="124" t="str">
        <f t="shared" si="19"/>
        <v/>
      </c>
      <c r="O441" s="662"/>
      <c r="P441" s="498"/>
      <c r="Q441" s="498"/>
      <c r="R441" s="498"/>
      <c r="S441" s="499"/>
      <c r="U441" s="81"/>
    </row>
    <row r="442" spans="2:21" s="2" customFormat="1" ht="30" customHeight="1" x14ac:dyDescent="0.35">
      <c r="B442" s="81"/>
      <c r="D442" s="483"/>
      <c r="E442" s="484"/>
      <c r="F442" s="649"/>
      <c r="G442" s="649"/>
      <c r="H442" s="649"/>
      <c r="I442" s="649"/>
      <c r="J442" s="649"/>
      <c r="K442" s="650"/>
      <c r="L442" s="498"/>
      <c r="M442" s="498"/>
      <c r="N442" s="498"/>
      <c r="O442" s="498"/>
      <c r="P442" s="498"/>
      <c r="Q442" s="498"/>
      <c r="R442" s="498"/>
      <c r="S442" s="499"/>
      <c r="U442" s="81"/>
    </row>
    <row r="443" spans="2:21" s="2" customFormat="1" ht="30" customHeight="1" x14ac:dyDescent="0.35">
      <c r="B443" s="81"/>
      <c r="D443" s="483"/>
      <c r="E443" s="484"/>
      <c r="F443" s="651"/>
      <c r="G443" s="651"/>
      <c r="H443" s="651"/>
      <c r="I443" s="651"/>
      <c r="J443" s="651"/>
      <c r="K443" s="468"/>
      <c r="L443" s="498"/>
      <c r="M443" s="498"/>
      <c r="N443" s="498"/>
      <c r="O443" s="498"/>
      <c r="P443" s="498"/>
      <c r="Q443" s="498"/>
      <c r="R443" s="498"/>
      <c r="S443" s="499"/>
      <c r="U443" s="81"/>
    </row>
    <row r="444" spans="2:21" s="2" customFormat="1" ht="30" customHeight="1" x14ac:dyDescent="0.35">
      <c r="B444" s="81"/>
      <c r="D444" s="483"/>
      <c r="E444" s="484"/>
      <c r="F444" s="651"/>
      <c r="G444" s="651"/>
      <c r="H444" s="651"/>
      <c r="I444" s="651"/>
      <c r="J444" s="651"/>
      <c r="K444" s="468"/>
      <c r="L444" s="498"/>
      <c r="M444" s="498"/>
      <c r="N444" s="498"/>
      <c r="O444" s="498"/>
      <c r="P444" s="498"/>
      <c r="Q444" s="498"/>
      <c r="R444" s="498"/>
      <c r="S444" s="499"/>
      <c r="U444" s="81"/>
    </row>
    <row r="445" spans="2:21" s="2" customFormat="1" ht="30" customHeight="1" x14ac:dyDescent="0.35">
      <c r="B445" s="81"/>
      <c r="D445" s="33"/>
      <c r="E445" s="32"/>
      <c r="F445" s="469"/>
      <c r="G445" s="469"/>
      <c r="H445" s="469"/>
      <c r="I445" s="469"/>
      <c r="J445" s="469"/>
      <c r="K445" s="470"/>
      <c r="L445" s="501"/>
      <c r="M445" s="501"/>
      <c r="N445" s="501"/>
      <c r="O445" s="501"/>
      <c r="P445" s="501"/>
      <c r="Q445" s="501"/>
      <c r="R445" s="501"/>
      <c r="S445" s="502"/>
      <c r="U445" s="81"/>
    </row>
    <row r="446" spans="2:21" s="2" customFormat="1" ht="60" customHeight="1" x14ac:dyDescent="0.35">
      <c r="B446" s="81"/>
      <c r="D446" s="607" t="s">
        <v>300</v>
      </c>
      <c r="E446" s="624"/>
      <c r="F446" s="121" t="s">
        <v>56</v>
      </c>
      <c r="G446" s="506" t="s">
        <v>380</v>
      </c>
      <c r="H446" s="493"/>
      <c r="I446" s="506" t="s">
        <v>327</v>
      </c>
      <c r="J446" s="573"/>
      <c r="K446" s="672"/>
      <c r="L446" s="134" t="s">
        <v>416</v>
      </c>
      <c r="M446" s="122" t="s">
        <v>326</v>
      </c>
      <c r="N446" s="107" t="s">
        <v>321</v>
      </c>
      <c r="O446" s="661"/>
      <c r="P446" s="565"/>
      <c r="Q446" s="565"/>
      <c r="R446" s="565"/>
      <c r="S446" s="566"/>
      <c r="U446" s="81"/>
    </row>
    <row r="447" spans="2:21" s="2" customFormat="1" ht="70" customHeight="1" x14ac:dyDescent="0.35">
      <c r="B447" s="81"/>
      <c r="D447" s="609"/>
      <c r="E447" s="610"/>
      <c r="F447" s="120" t="s">
        <v>75</v>
      </c>
      <c r="G447" s="648"/>
      <c r="H447" s="663"/>
      <c r="I447" s="664"/>
      <c r="J447" s="647"/>
      <c r="K447" s="665"/>
      <c r="L447" s="167" t="s">
        <v>51</v>
      </c>
      <c r="M447" s="125" t="s">
        <v>51</v>
      </c>
      <c r="N447" s="124" t="str">
        <f>IF(F447="Aucune menace externe","Favorable",
IF(OR(F447="Réponse",L447="Avis",M447="Avis"),"",
IF(AND(L447="Suffisante",M447="Adaptées"),"Vigilance",
IF(OR(L447="Insuffisante",M447="Inadaptées ou absentes"),"Danger",""))))</f>
        <v/>
      </c>
      <c r="O447" s="662"/>
      <c r="P447" s="498"/>
      <c r="Q447" s="498"/>
      <c r="R447" s="498"/>
      <c r="S447" s="499"/>
      <c r="U447" s="81"/>
    </row>
    <row r="448" spans="2:21" s="2" customFormat="1" ht="70" customHeight="1" x14ac:dyDescent="0.35">
      <c r="B448" s="81"/>
      <c r="D448" s="483" t="s">
        <v>415</v>
      </c>
      <c r="E448" s="484"/>
      <c r="F448" s="120" t="s">
        <v>75</v>
      </c>
      <c r="G448" s="648"/>
      <c r="H448" s="663"/>
      <c r="I448" s="664"/>
      <c r="J448" s="647"/>
      <c r="K448" s="665"/>
      <c r="L448" s="372" t="s">
        <v>51</v>
      </c>
      <c r="M448" s="125" t="s">
        <v>51</v>
      </c>
      <c r="N448" s="124" t="str">
        <f t="shared" ref="N448:N452" si="20">IF(F448="Aucune menace externe","Favorable",
IF(OR(F448="Réponse",L448="Avis",M448="Avis"),"",
IF(AND(L448="Suffisante",M448="Adaptées"),"Vigilance",
IF(OR(L448="Insuffisante",M448="Inadaptées ou absentes"),"Danger",""))))</f>
        <v/>
      </c>
      <c r="O448" s="662"/>
      <c r="P448" s="498"/>
      <c r="Q448" s="498"/>
      <c r="R448" s="498"/>
      <c r="S448" s="499"/>
      <c r="U448" s="81"/>
    </row>
    <row r="449" spans="2:21" s="2" customFormat="1" ht="70" customHeight="1" x14ac:dyDescent="0.35">
      <c r="B449" s="81"/>
      <c r="D449" s="483"/>
      <c r="E449" s="484"/>
      <c r="F449" s="120" t="s">
        <v>75</v>
      </c>
      <c r="G449" s="648"/>
      <c r="H449" s="663"/>
      <c r="I449" s="664"/>
      <c r="J449" s="647"/>
      <c r="K449" s="665"/>
      <c r="L449" s="372" t="s">
        <v>51</v>
      </c>
      <c r="M449" s="125" t="s">
        <v>51</v>
      </c>
      <c r="N449" s="124" t="str">
        <f t="shared" si="20"/>
        <v/>
      </c>
      <c r="O449" s="662"/>
      <c r="P449" s="498"/>
      <c r="Q449" s="498"/>
      <c r="R449" s="498"/>
      <c r="S449" s="499"/>
      <c r="U449" s="81"/>
    </row>
    <row r="450" spans="2:21" s="2" customFormat="1" ht="70" customHeight="1" x14ac:dyDescent="0.35">
      <c r="B450" s="81"/>
      <c r="D450" s="483"/>
      <c r="E450" s="484"/>
      <c r="F450" s="120" t="s">
        <v>75</v>
      </c>
      <c r="G450" s="648"/>
      <c r="H450" s="663"/>
      <c r="I450" s="664"/>
      <c r="J450" s="647"/>
      <c r="K450" s="665"/>
      <c r="L450" s="372" t="s">
        <v>51</v>
      </c>
      <c r="M450" s="125" t="s">
        <v>51</v>
      </c>
      <c r="N450" s="124" t="str">
        <f t="shared" si="20"/>
        <v/>
      </c>
      <c r="O450" s="662"/>
      <c r="P450" s="498"/>
      <c r="Q450" s="498"/>
      <c r="R450" s="498"/>
      <c r="S450" s="499"/>
      <c r="U450" s="81"/>
    </row>
    <row r="451" spans="2:21" s="2" customFormat="1" ht="70" customHeight="1" x14ac:dyDescent="0.35">
      <c r="B451" s="81"/>
      <c r="D451" s="483"/>
      <c r="E451" s="484"/>
      <c r="F451" s="120" t="s">
        <v>75</v>
      </c>
      <c r="G451" s="648"/>
      <c r="H451" s="663"/>
      <c r="I451" s="664"/>
      <c r="J451" s="647"/>
      <c r="K451" s="665"/>
      <c r="L451" s="372" t="s">
        <v>51</v>
      </c>
      <c r="M451" s="125" t="s">
        <v>51</v>
      </c>
      <c r="N451" s="124" t="str">
        <f t="shared" si="20"/>
        <v/>
      </c>
      <c r="O451" s="662"/>
      <c r="P451" s="498"/>
      <c r="Q451" s="498"/>
      <c r="R451" s="498"/>
      <c r="S451" s="499"/>
      <c r="U451" s="81"/>
    </row>
    <row r="452" spans="2:21" s="2" customFormat="1" ht="70" customHeight="1" x14ac:dyDescent="0.35">
      <c r="B452" s="81"/>
      <c r="D452" s="483"/>
      <c r="E452" s="484"/>
      <c r="F452" s="120" t="s">
        <v>75</v>
      </c>
      <c r="G452" s="648"/>
      <c r="H452" s="663"/>
      <c r="I452" s="664"/>
      <c r="J452" s="647"/>
      <c r="K452" s="665"/>
      <c r="L452" s="372" t="s">
        <v>51</v>
      </c>
      <c r="M452" s="125" t="s">
        <v>51</v>
      </c>
      <c r="N452" s="124" t="str">
        <f t="shared" si="20"/>
        <v/>
      </c>
      <c r="O452" s="662"/>
      <c r="P452" s="498"/>
      <c r="Q452" s="498"/>
      <c r="R452" s="498"/>
      <c r="S452" s="499"/>
      <c r="U452" s="81"/>
    </row>
    <row r="453" spans="2:21" s="2" customFormat="1" ht="30" customHeight="1" x14ac:dyDescent="0.35">
      <c r="B453" s="81"/>
      <c r="D453" s="483"/>
      <c r="E453" s="484"/>
      <c r="F453" s="649"/>
      <c r="G453" s="649"/>
      <c r="H453" s="649"/>
      <c r="I453" s="649"/>
      <c r="J453" s="649"/>
      <c r="K453" s="650"/>
      <c r="L453" s="498"/>
      <c r="M453" s="498"/>
      <c r="N453" s="498"/>
      <c r="O453" s="498"/>
      <c r="P453" s="498"/>
      <c r="Q453" s="498"/>
      <c r="R453" s="498"/>
      <c r="S453" s="499"/>
      <c r="U453" s="81"/>
    </row>
    <row r="454" spans="2:21" s="2" customFormat="1" ht="30" customHeight="1" x14ac:dyDescent="0.35">
      <c r="B454" s="81"/>
      <c r="D454" s="483"/>
      <c r="E454" s="484"/>
      <c r="F454" s="651"/>
      <c r="G454" s="651"/>
      <c r="H454" s="651"/>
      <c r="I454" s="651"/>
      <c r="J454" s="651"/>
      <c r="K454" s="468"/>
      <c r="L454" s="498"/>
      <c r="M454" s="498"/>
      <c r="N454" s="498"/>
      <c r="O454" s="498"/>
      <c r="P454" s="498"/>
      <c r="Q454" s="498"/>
      <c r="R454" s="498"/>
      <c r="S454" s="499"/>
      <c r="U454" s="81"/>
    </row>
    <row r="455" spans="2:21" s="2" customFormat="1" ht="30" customHeight="1" x14ac:dyDescent="0.35">
      <c r="B455" s="81"/>
      <c r="D455" s="33"/>
      <c r="E455" s="32"/>
      <c r="F455" s="469"/>
      <c r="G455" s="469"/>
      <c r="H455" s="469"/>
      <c r="I455" s="469"/>
      <c r="J455" s="469"/>
      <c r="K455" s="470"/>
      <c r="L455" s="501"/>
      <c r="M455" s="501"/>
      <c r="N455" s="501"/>
      <c r="O455" s="501"/>
      <c r="P455" s="501"/>
      <c r="Q455" s="501"/>
      <c r="R455" s="501"/>
      <c r="S455" s="502"/>
      <c r="U455" s="81"/>
    </row>
    <row r="456" spans="2:21" s="2" customFormat="1" ht="14.5" customHeight="1" x14ac:dyDescent="0.35">
      <c r="B456" s="81"/>
      <c r="F456" s="40"/>
      <c r="G456" s="40"/>
      <c r="H456" s="40"/>
      <c r="I456" s="40"/>
      <c r="J456" s="40"/>
      <c r="K456" s="6"/>
      <c r="L456" s="6"/>
      <c r="M456" s="6"/>
      <c r="N456" s="6"/>
      <c r="P456" s="35"/>
      <c r="Q456" s="35"/>
      <c r="U456" s="81"/>
    </row>
    <row r="457" spans="2:21" s="2" customFormat="1" ht="14.5" customHeight="1" x14ac:dyDescent="0.35">
      <c r="B457" s="81"/>
      <c r="F457" s="6"/>
      <c r="G457" s="6"/>
      <c r="H457" s="6"/>
      <c r="I457" s="6"/>
      <c r="J457" s="6"/>
      <c r="K457" s="6"/>
      <c r="L457" s="6"/>
      <c r="M457" s="6"/>
      <c r="N457" s="6"/>
      <c r="P457" s="35"/>
      <c r="Q457" s="35"/>
      <c r="U457" s="81"/>
    </row>
    <row r="458" spans="2:21" s="2" customFormat="1" ht="14.5" customHeight="1" x14ac:dyDescent="0.35">
      <c r="B458" s="81"/>
      <c r="P458" s="35"/>
      <c r="Q458" s="35"/>
      <c r="U458" s="81"/>
    </row>
    <row r="459" spans="2:21" s="2" customFormat="1" ht="14.5" customHeight="1" x14ac:dyDescent="0.35">
      <c r="B459" s="81"/>
      <c r="P459" s="35"/>
      <c r="Q459" s="35"/>
      <c r="U459" s="81"/>
    </row>
    <row r="460" spans="2:21" s="2" customFormat="1" ht="14.25" customHeight="1" x14ac:dyDescent="0.35">
      <c r="B460" s="81"/>
      <c r="C460" s="81"/>
      <c r="D460" s="81"/>
      <c r="E460" s="81"/>
      <c r="F460" s="81"/>
      <c r="G460" s="81"/>
      <c r="H460" s="81"/>
      <c r="I460" s="81"/>
      <c r="J460" s="81"/>
      <c r="K460" s="81"/>
      <c r="L460" s="81"/>
      <c r="M460" s="81"/>
      <c r="N460" s="81"/>
      <c r="O460" s="81"/>
      <c r="P460" s="81"/>
      <c r="Q460" s="81"/>
      <c r="R460" s="81"/>
      <c r="S460" s="81"/>
      <c r="T460" s="81"/>
      <c r="U460" s="81"/>
    </row>
    <row r="461" spans="2:21" s="2" customFormat="1" ht="14.5" customHeight="1" x14ac:dyDescent="0.35">
      <c r="G461" s="6"/>
      <c r="H461" s="6"/>
      <c r="I461" s="6"/>
      <c r="J461" s="6"/>
      <c r="K461" s="6"/>
      <c r="L461" s="6"/>
      <c r="M461" s="6"/>
    </row>
    <row r="462" spans="2:21" s="2" customFormat="1" ht="14.5" customHeight="1" x14ac:dyDescent="0.35">
      <c r="G462" s="6"/>
      <c r="H462" s="6"/>
      <c r="I462" s="6"/>
      <c r="J462" s="6"/>
      <c r="K462" s="6"/>
      <c r="L462" s="6"/>
      <c r="M462" s="6"/>
    </row>
    <row r="463" spans="2:21" s="2" customFormat="1" ht="14.5" customHeight="1" x14ac:dyDescent="0.35">
      <c r="G463" s="6"/>
      <c r="H463" s="6"/>
      <c r="I463" s="6"/>
      <c r="J463" s="6"/>
      <c r="K463" s="6"/>
      <c r="L463" s="6"/>
      <c r="M463" s="6"/>
    </row>
    <row r="464" spans="2:21" s="2" customFormat="1" ht="14.5" customHeight="1" x14ac:dyDescent="0.35">
      <c r="G464" s="6"/>
      <c r="H464" s="6"/>
      <c r="I464" s="6"/>
      <c r="J464" s="6"/>
      <c r="K464" s="6"/>
      <c r="L464" s="6"/>
      <c r="M464" s="6"/>
    </row>
    <row r="465" spans="7:13" s="2" customFormat="1" ht="14.5" customHeight="1" x14ac:dyDescent="0.35">
      <c r="G465" s="6"/>
      <c r="H465" s="6"/>
      <c r="I465" s="6"/>
      <c r="J465" s="6"/>
      <c r="K465" s="6"/>
      <c r="L465" s="6"/>
      <c r="M465" s="6"/>
    </row>
    <row r="466" spans="7:13" s="2" customFormat="1" ht="30" customHeight="1" x14ac:dyDescent="0.35">
      <c r="G466" s="6"/>
      <c r="H466" s="6"/>
      <c r="I466" s="6"/>
      <c r="J466" s="6"/>
      <c r="K466" s="6"/>
      <c r="L466" s="6"/>
      <c r="M466" s="6"/>
    </row>
    <row r="467" spans="7:13" s="2" customFormat="1" ht="14.5" customHeight="1" x14ac:dyDescent="0.35">
      <c r="G467" s="6"/>
      <c r="H467" s="6"/>
      <c r="I467" s="6"/>
      <c r="J467" s="6"/>
      <c r="K467" s="6"/>
      <c r="L467" s="6"/>
      <c r="M467" s="6"/>
    </row>
    <row r="468" spans="7:13" s="2" customFormat="1" ht="14.5" customHeight="1" x14ac:dyDescent="0.35">
      <c r="G468" s="6"/>
      <c r="H468" s="6"/>
      <c r="I468" s="6"/>
      <c r="J468" s="6"/>
      <c r="K468" s="6"/>
      <c r="L468" s="6"/>
      <c r="M468" s="6"/>
    </row>
    <row r="469" spans="7:13" s="2" customFormat="1" ht="14.5" customHeight="1" x14ac:dyDescent="0.35">
      <c r="G469" s="6"/>
      <c r="H469" s="6"/>
      <c r="I469" s="6"/>
      <c r="J469" s="6"/>
      <c r="K469" s="6"/>
      <c r="L469" s="6"/>
      <c r="M469" s="6"/>
    </row>
    <row r="470" spans="7:13" s="2" customFormat="1" ht="14.5" customHeight="1" x14ac:dyDescent="0.35">
      <c r="G470" s="6"/>
      <c r="H470" s="6"/>
      <c r="I470" s="6"/>
      <c r="J470" s="6"/>
      <c r="K470" s="6"/>
      <c r="L470" s="6"/>
      <c r="M470" s="6"/>
    </row>
    <row r="471" spans="7:13" s="2" customFormat="1" ht="14.5" customHeight="1" x14ac:dyDescent="0.35">
      <c r="G471" s="6"/>
      <c r="H471" s="6"/>
      <c r="I471" s="6"/>
      <c r="J471" s="6"/>
      <c r="K471" s="6"/>
      <c r="L471" s="6"/>
      <c r="M471" s="6"/>
    </row>
    <row r="472" spans="7:13" s="2" customFormat="1" ht="14.5" customHeight="1" x14ac:dyDescent="0.35">
      <c r="G472" s="6"/>
      <c r="H472" s="6"/>
      <c r="I472" s="6"/>
      <c r="J472" s="6"/>
      <c r="K472" s="6"/>
      <c r="L472" s="6"/>
      <c r="M472" s="6"/>
    </row>
    <row r="473" spans="7:13" s="2" customFormat="1" ht="14.5" customHeight="1" x14ac:dyDescent="0.35">
      <c r="G473" s="6"/>
      <c r="H473" s="6"/>
      <c r="I473" s="6"/>
      <c r="J473" s="6"/>
      <c r="K473" s="6"/>
      <c r="L473" s="6"/>
      <c r="M473" s="6"/>
    </row>
    <row r="474" spans="7:13" s="2" customFormat="1" ht="14.5" customHeight="1" x14ac:dyDescent="0.35">
      <c r="G474" s="6"/>
      <c r="H474" s="6"/>
      <c r="I474" s="6"/>
      <c r="J474" s="6"/>
      <c r="K474" s="6"/>
      <c r="L474" s="6"/>
      <c r="M474" s="6"/>
    </row>
    <row r="475" spans="7:13" s="2" customFormat="1" ht="14.5" customHeight="1" x14ac:dyDescent="0.35">
      <c r="G475" s="6"/>
      <c r="H475" s="6"/>
      <c r="I475" s="6"/>
      <c r="J475" s="6"/>
      <c r="K475" s="6"/>
      <c r="L475" s="6"/>
      <c r="M475" s="6"/>
    </row>
    <row r="476" spans="7:13" s="2" customFormat="1" ht="14.5" customHeight="1" x14ac:dyDescent="0.35">
      <c r="G476" s="6"/>
      <c r="H476" s="6"/>
      <c r="I476" s="6"/>
      <c r="J476" s="6"/>
      <c r="K476" s="6"/>
      <c r="L476" s="6"/>
      <c r="M476" s="6"/>
    </row>
    <row r="477" spans="7:13" s="2" customFormat="1" ht="14.5" customHeight="1" x14ac:dyDescent="0.35">
      <c r="G477" s="6"/>
      <c r="H477" s="6"/>
      <c r="I477" s="6"/>
      <c r="J477" s="6"/>
      <c r="K477" s="6"/>
      <c r="L477" s="6"/>
      <c r="M477" s="6"/>
    </row>
    <row r="478" spans="7:13" s="2" customFormat="1" ht="14.5" customHeight="1" x14ac:dyDescent="0.35">
      <c r="G478" s="6"/>
      <c r="H478" s="6"/>
      <c r="I478" s="6"/>
      <c r="J478" s="6"/>
      <c r="K478" s="6"/>
      <c r="L478" s="6"/>
      <c r="M478" s="6"/>
    </row>
    <row r="479" spans="7:13" s="2" customFormat="1" ht="14.5" customHeight="1" x14ac:dyDescent="0.35">
      <c r="G479" s="6"/>
      <c r="H479" s="6"/>
      <c r="I479" s="6"/>
      <c r="J479" s="6"/>
      <c r="K479" s="6"/>
      <c r="L479" s="6"/>
      <c r="M479" s="6"/>
    </row>
    <row r="480" spans="7:13" s="2" customFormat="1" ht="14.5" customHeight="1" x14ac:dyDescent="0.35">
      <c r="G480" s="6"/>
      <c r="H480" s="6"/>
      <c r="I480" s="6"/>
      <c r="J480" s="6"/>
      <c r="K480" s="6"/>
      <c r="L480" s="6"/>
      <c r="M480" s="6"/>
    </row>
    <row r="481" spans="7:13" s="2" customFormat="1" ht="14.5" customHeight="1" x14ac:dyDescent="0.35">
      <c r="G481" s="6"/>
      <c r="H481" s="6"/>
      <c r="I481" s="6"/>
      <c r="J481" s="6"/>
      <c r="K481" s="6"/>
      <c r="L481" s="6"/>
      <c r="M481" s="6"/>
    </row>
    <row r="482" spans="7:13" s="2" customFormat="1" ht="14.5" customHeight="1" x14ac:dyDescent="0.35">
      <c r="G482" s="6"/>
      <c r="H482" s="6"/>
      <c r="I482" s="6"/>
      <c r="J482" s="6"/>
      <c r="K482" s="6"/>
      <c r="L482" s="6"/>
      <c r="M482" s="6"/>
    </row>
    <row r="483" spans="7:13" s="2" customFormat="1" ht="14.5" customHeight="1" x14ac:dyDescent="0.35">
      <c r="G483" s="6"/>
      <c r="H483" s="6"/>
      <c r="I483" s="6"/>
      <c r="J483" s="6"/>
      <c r="K483" s="6"/>
      <c r="L483" s="6"/>
      <c r="M483" s="6"/>
    </row>
    <row r="484" spans="7:13" s="2" customFormat="1" ht="14.5" customHeight="1" x14ac:dyDescent="0.35">
      <c r="G484" s="6"/>
      <c r="H484" s="6"/>
      <c r="I484" s="6"/>
      <c r="J484" s="6"/>
      <c r="K484" s="6"/>
      <c r="L484" s="6"/>
      <c r="M484" s="6"/>
    </row>
    <row r="485" spans="7:13" s="2" customFormat="1" ht="14.5" customHeight="1" x14ac:dyDescent="0.35">
      <c r="G485" s="6"/>
      <c r="H485" s="6"/>
      <c r="I485" s="6"/>
      <c r="J485" s="6"/>
      <c r="K485" s="6"/>
      <c r="L485" s="6"/>
      <c r="M485" s="6"/>
    </row>
    <row r="486" spans="7:13" s="2" customFormat="1" ht="14.5" customHeight="1" x14ac:dyDescent="0.35">
      <c r="G486" s="6"/>
      <c r="H486" s="6"/>
      <c r="I486" s="6"/>
      <c r="J486" s="6"/>
      <c r="K486" s="6"/>
      <c r="L486" s="6"/>
      <c r="M486" s="6"/>
    </row>
    <row r="487" spans="7:13" s="2" customFormat="1" ht="14.5" customHeight="1" x14ac:dyDescent="0.35">
      <c r="G487" s="6"/>
      <c r="H487" s="6"/>
      <c r="I487" s="6"/>
      <c r="J487" s="6"/>
      <c r="K487" s="6"/>
      <c r="L487" s="6"/>
      <c r="M487" s="6"/>
    </row>
    <row r="488" spans="7:13" s="2" customFormat="1" ht="14.5" customHeight="1" x14ac:dyDescent="0.35">
      <c r="G488" s="6"/>
      <c r="H488" s="6"/>
      <c r="I488" s="6"/>
      <c r="J488" s="6"/>
      <c r="K488" s="6"/>
      <c r="L488" s="6"/>
      <c r="M488" s="6"/>
    </row>
    <row r="489" spans="7:13" s="2" customFormat="1" ht="14.5" customHeight="1" x14ac:dyDescent="0.35">
      <c r="G489" s="6"/>
      <c r="H489" s="6"/>
      <c r="I489" s="6"/>
      <c r="J489" s="6"/>
      <c r="K489" s="6"/>
      <c r="L489" s="6"/>
      <c r="M489" s="6"/>
    </row>
    <row r="490" spans="7:13" s="2" customFormat="1" ht="14.5" customHeight="1" x14ac:dyDescent="0.35">
      <c r="G490" s="6"/>
      <c r="H490" s="6"/>
      <c r="I490" s="6"/>
      <c r="J490" s="6"/>
      <c r="K490" s="6"/>
      <c r="L490" s="6"/>
      <c r="M490" s="6"/>
    </row>
    <row r="491" spans="7:13" s="2" customFormat="1" ht="14.5" customHeight="1" x14ac:dyDescent="0.35">
      <c r="G491" s="6"/>
      <c r="H491" s="6"/>
      <c r="I491" s="6"/>
      <c r="J491" s="6"/>
      <c r="K491" s="6"/>
      <c r="L491" s="6"/>
      <c r="M491" s="6"/>
    </row>
    <row r="492" spans="7:13" s="2" customFormat="1" ht="14.5" customHeight="1" x14ac:dyDescent="0.35">
      <c r="G492" s="6"/>
      <c r="H492" s="6"/>
      <c r="I492" s="6"/>
      <c r="J492" s="6"/>
      <c r="K492" s="6"/>
      <c r="L492" s="6"/>
      <c r="M492" s="6"/>
    </row>
    <row r="493" spans="7:13" s="2" customFormat="1" ht="14.5" customHeight="1" x14ac:dyDescent="0.35">
      <c r="G493" s="6"/>
      <c r="H493" s="6"/>
      <c r="I493" s="6"/>
      <c r="J493" s="6"/>
      <c r="K493" s="6"/>
      <c r="L493" s="6"/>
      <c r="M493" s="6"/>
    </row>
    <row r="494" spans="7:13" s="2" customFormat="1" ht="14.5" customHeight="1" x14ac:dyDescent="0.35">
      <c r="G494" s="6"/>
      <c r="H494" s="6"/>
      <c r="I494" s="6"/>
      <c r="J494" s="6"/>
      <c r="K494" s="6"/>
      <c r="L494" s="6"/>
      <c r="M494" s="6"/>
    </row>
    <row r="495" spans="7:13" s="2" customFormat="1" ht="14.5" customHeight="1" x14ac:dyDescent="0.35">
      <c r="G495" s="6"/>
      <c r="H495" s="6"/>
      <c r="I495" s="6"/>
      <c r="J495" s="6"/>
      <c r="K495" s="6"/>
      <c r="L495" s="6"/>
      <c r="M495" s="6"/>
    </row>
    <row r="496" spans="7:13" s="2" customFormat="1" ht="14.5" customHeight="1" x14ac:dyDescent="0.35">
      <c r="G496" s="6"/>
      <c r="H496" s="6"/>
      <c r="I496" s="6"/>
      <c r="J496" s="6"/>
      <c r="K496" s="6"/>
      <c r="L496" s="6"/>
      <c r="M496" s="6"/>
    </row>
    <row r="497" spans="7:13" s="2" customFormat="1" ht="14.5" customHeight="1" x14ac:dyDescent="0.35">
      <c r="G497" s="6"/>
      <c r="H497" s="6"/>
      <c r="I497" s="6"/>
      <c r="J497" s="6"/>
      <c r="K497" s="6"/>
      <c r="L497" s="6"/>
      <c r="M497" s="6"/>
    </row>
    <row r="498" spans="7:13" s="2" customFormat="1" ht="14.5" customHeight="1" x14ac:dyDescent="0.35">
      <c r="G498" s="6"/>
      <c r="H498" s="6"/>
      <c r="I498" s="6"/>
      <c r="J498" s="6"/>
      <c r="K498" s="6"/>
      <c r="L498" s="6"/>
      <c r="M498" s="6"/>
    </row>
    <row r="499" spans="7:13" s="2" customFormat="1" ht="14.5" customHeight="1" x14ac:dyDescent="0.35">
      <c r="G499" s="6"/>
      <c r="H499" s="6"/>
      <c r="I499" s="6"/>
      <c r="J499" s="6"/>
      <c r="K499" s="6"/>
      <c r="L499" s="6"/>
      <c r="M499" s="6"/>
    </row>
    <row r="500" spans="7:13" s="2" customFormat="1" ht="14.5" customHeight="1" x14ac:dyDescent="0.35">
      <c r="G500" s="6"/>
      <c r="H500" s="6"/>
      <c r="I500" s="6"/>
      <c r="J500" s="6"/>
      <c r="K500" s="6"/>
      <c r="L500" s="6"/>
      <c r="M500" s="6"/>
    </row>
    <row r="501" spans="7:13" s="2" customFormat="1" ht="14.5" customHeight="1" x14ac:dyDescent="0.35">
      <c r="G501" s="6"/>
      <c r="H501" s="6"/>
      <c r="I501" s="6"/>
      <c r="J501" s="6"/>
      <c r="K501" s="6"/>
      <c r="L501" s="6"/>
      <c r="M501" s="6"/>
    </row>
    <row r="502" spans="7:13" s="2" customFormat="1" ht="14.5" customHeight="1" x14ac:dyDescent="0.35">
      <c r="G502" s="6"/>
      <c r="H502" s="6"/>
      <c r="I502" s="6"/>
      <c r="J502" s="6"/>
      <c r="K502" s="6"/>
      <c r="L502" s="6"/>
      <c r="M502" s="6"/>
    </row>
    <row r="503" spans="7:13" s="2" customFormat="1" ht="14.5" customHeight="1" x14ac:dyDescent="0.35">
      <c r="G503" s="6"/>
      <c r="H503" s="6"/>
      <c r="I503" s="6"/>
      <c r="J503" s="6"/>
      <c r="K503" s="6"/>
      <c r="L503" s="6"/>
      <c r="M503" s="6"/>
    </row>
    <row r="504" spans="7:13" s="2" customFormat="1" ht="14.5" customHeight="1" x14ac:dyDescent="0.35">
      <c r="G504" s="6"/>
      <c r="H504" s="6"/>
      <c r="I504" s="6"/>
      <c r="J504" s="6"/>
      <c r="K504" s="6"/>
      <c r="L504" s="6"/>
      <c r="M504" s="6"/>
    </row>
    <row r="505" spans="7:13" s="2" customFormat="1" ht="14.5" customHeight="1" x14ac:dyDescent="0.35">
      <c r="G505" s="6"/>
      <c r="H505" s="6"/>
      <c r="I505" s="6"/>
      <c r="J505" s="6"/>
      <c r="K505" s="6"/>
      <c r="L505" s="6"/>
      <c r="M505" s="6"/>
    </row>
    <row r="506" spans="7:13" s="2" customFormat="1" ht="14.5" customHeight="1" x14ac:dyDescent="0.35">
      <c r="G506" s="6"/>
      <c r="H506" s="6"/>
      <c r="I506" s="6"/>
      <c r="J506" s="6"/>
      <c r="K506" s="6"/>
      <c r="L506" s="6"/>
      <c r="M506" s="6"/>
    </row>
    <row r="507" spans="7:13" s="2" customFormat="1" ht="14.5" customHeight="1" x14ac:dyDescent="0.35">
      <c r="G507" s="6"/>
      <c r="H507" s="6"/>
      <c r="I507" s="6"/>
      <c r="J507" s="6"/>
      <c r="K507" s="6"/>
      <c r="L507" s="6"/>
      <c r="M507" s="6"/>
    </row>
    <row r="508" spans="7:13" s="2" customFormat="1" ht="14.5" customHeight="1" x14ac:dyDescent="0.35">
      <c r="G508" s="6"/>
      <c r="H508" s="6"/>
      <c r="I508" s="6"/>
      <c r="J508" s="6"/>
      <c r="K508" s="6"/>
      <c r="L508" s="6"/>
      <c r="M508" s="6"/>
    </row>
    <row r="509" spans="7:13" s="2" customFormat="1" ht="14.5" customHeight="1" x14ac:dyDescent="0.35">
      <c r="G509" s="6"/>
      <c r="H509" s="6"/>
      <c r="I509" s="6"/>
      <c r="J509" s="6"/>
      <c r="K509" s="6"/>
      <c r="L509" s="6"/>
      <c r="M509" s="6"/>
    </row>
    <row r="510" spans="7:13" s="2" customFormat="1" ht="14.5" customHeight="1" x14ac:dyDescent="0.35">
      <c r="G510" s="6"/>
      <c r="H510" s="6"/>
      <c r="I510" s="6"/>
      <c r="J510" s="6"/>
      <c r="K510" s="6"/>
      <c r="L510" s="6"/>
      <c r="M510" s="6"/>
    </row>
    <row r="511" spans="7:13" s="2" customFormat="1" ht="14.5" customHeight="1" x14ac:dyDescent="0.35">
      <c r="G511" s="6"/>
      <c r="H511" s="6"/>
      <c r="I511" s="6"/>
      <c r="J511" s="6"/>
      <c r="K511" s="6"/>
      <c r="L511" s="6"/>
      <c r="M511" s="6"/>
    </row>
    <row r="512" spans="7:13" s="2" customFormat="1" ht="14.5" customHeight="1" x14ac:dyDescent="0.35">
      <c r="G512" s="6"/>
      <c r="H512" s="6"/>
      <c r="I512" s="6"/>
      <c r="J512" s="6"/>
      <c r="K512" s="6"/>
      <c r="L512" s="6"/>
      <c r="M512" s="6"/>
    </row>
    <row r="513" spans="7:13" s="2" customFormat="1" ht="14.5" customHeight="1" x14ac:dyDescent="0.35">
      <c r="G513" s="6"/>
      <c r="H513" s="6"/>
      <c r="I513" s="6"/>
      <c r="J513" s="6"/>
      <c r="K513" s="6"/>
      <c r="L513" s="6"/>
      <c r="M513" s="6"/>
    </row>
    <row r="514" spans="7:13" s="2" customFormat="1" ht="14.5" customHeight="1" x14ac:dyDescent="0.35">
      <c r="G514" s="6"/>
      <c r="H514" s="6"/>
      <c r="I514" s="6"/>
      <c r="J514" s="6"/>
      <c r="K514" s="6"/>
      <c r="L514" s="6"/>
      <c r="M514" s="6"/>
    </row>
    <row r="515" spans="7:13" s="2" customFormat="1" ht="14.5" customHeight="1" x14ac:dyDescent="0.35">
      <c r="G515" s="6"/>
      <c r="H515" s="6"/>
      <c r="I515" s="6"/>
      <c r="J515" s="6"/>
      <c r="K515" s="6"/>
      <c r="L515" s="6"/>
      <c r="M515" s="6"/>
    </row>
    <row r="516" spans="7:13" s="2" customFormat="1" ht="14.5" customHeight="1" x14ac:dyDescent="0.35">
      <c r="G516" s="6"/>
      <c r="H516" s="6"/>
      <c r="I516" s="6"/>
      <c r="J516" s="6"/>
      <c r="K516" s="6"/>
      <c r="L516" s="6"/>
      <c r="M516" s="6"/>
    </row>
    <row r="517" spans="7:13" s="2" customFormat="1" ht="14.5" customHeight="1" x14ac:dyDescent="0.35">
      <c r="G517" s="6"/>
      <c r="H517" s="6"/>
      <c r="I517" s="6"/>
      <c r="J517" s="6"/>
      <c r="K517" s="6"/>
      <c r="L517" s="6"/>
      <c r="M517" s="6"/>
    </row>
    <row r="518" spans="7:13" s="2" customFormat="1" ht="14.5" customHeight="1" x14ac:dyDescent="0.35">
      <c r="G518" s="6"/>
      <c r="H518" s="6"/>
      <c r="I518" s="6"/>
      <c r="J518" s="6"/>
      <c r="K518" s="6"/>
      <c r="L518" s="6"/>
      <c r="M518" s="6"/>
    </row>
    <row r="519" spans="7:13" s="2" customFormat="1" ht="14.5" customHeight="1" x14ac:dyDescent="0.35">
      <c r="G519" s="6"/>
      <c r="H519" s="6"/>
      <c r="I519" s="6"/>
      <c r="J519" s="6"/>
      <c r="K519" s="6"/>
      <c r="L519" s="6"/>
      <c r="M519" s="6"/>
    </row>
    <row r="520" spans="7:13" s="2" customFormat="1" ht="14.5" customHeight="1" x14ac:dyDescent="0.35">
      <c r="G520" s="6"/>
      <c r="H520" s="6"/>
      <c r="I520" s="6"/>
      <c r="J520" s="6"/>
      <c r="K520" s="6"/>
      <c r="L520" s="6"/>
      <c r="M520" s="6"/>
    </row>
    <row r="521" spans="7:13" s="2" customFormat="1" ht="14.5" customHeight="1" x14ac:dyDescent="0.35">
      <c r="G521" s="6"/>
      <c r="H521" s="6"/>
      <c r="I521" s="6"/>
      <c r="J521" s="6"/>
      <c r="K521" s="6"/>
      <c r="L521" s="6"/>
      <c r="M521" s="6"/>
    </row>
    <row r="522" spans="7:13" s="2" customFormat="1" ht="14.5" customHeight="1" x14ac:dyDescent="0.35">
      <c r="G522" s="6"/>
      <c r="H522" s="6"/>
      <c r="I522" s="6"/>
      <c r="J522" s="6"/>
      <c r="K522" s="6"/>
      <c r="L522" s="6"/>
      <c r="M522" s="6"/>
    </row>
    <row r="523" spans="7:13" s="2" customFormat="1" ht="14.5" customHeight="1" x14ac:dyDescent="0.35">
      <c r="G523" s="6"/>
      <c r="H523" s="6"/>
      <c r="I523" s="6"/>
      <c r="J523" s="6"/>
      <c r="K523" s="6"/>
      <c r="L523" s="6"/>
      <c r="M523" s="6"/>
    </row>
    <row r="524" spans="7:13" s="2" customFormat="1" ht="14.5" customHeight="1" x14ac:dyDescent="0.35">
      <c r="G524" s="6"/>
      <c r="H524" s="6"/>
      <c r="I524" s="6"/>
      <c r="J524" s="6"/>
      <c r="K524" s="6"/>
      <c r="L524" s="6"/>
      <c r="M524" s="6"/>
    </row>
    <row r="525" spans="7:13" s="2" customFormat="1" ht="14.5" customHeight="1" x14ac:dyDescent="0.35">
      <c r="G525" s="6"/>
      <c r="H525" s="6"/>
      <c r="I525" s="6"/>
      <c r="J525" s="6"/>
      <c r="K525" s="6"/>
      <c r="L525" s="6"/>
      <c r="M525" s="6"/>
    </row>
    <row r="526" spans="7:13" s="2" customFormat="1" ht="14.5" customHeight="1" x14ac:dyDescent="0.35">
      <c r="G526" s="6"/>
      <c r="H526" s="6"/>
      <c r="I526" s="6"/>
      <c r="J526" s="6"/>
      <c r="K526" s="6"/>
      <c r="L526" s="6"/>
      <c r="M526" s="6"/>
    </row>
    <row r="527" spans="7:13" s="2" customFormat="1" ht="14.5" customHeight="1" x14ac:dyDescent="0.35">
      <c r="G527" s="6"/>
      <c r="H527" s="6"/>
      <c r="I527" s="6"/>
      <c r="J527" s="6"/>
      <c r="K527" s="6"/>
      <c r="L527" s="6"/>
      <c r="M527" s="6"/>
    </row>
    <row r="528" spans="7:13" s="2" customFormat="1" ht="14.5" customHeight="1" x14ac:dyDescent="0.35">
      <c r="G528" s="6"/>
      <c r="H528" s="6"/>
      <c r="I528" s="6"/>
      <c r="J528" s="6"/>
      <c r="K528" s="6"/>
      <c r="L528" s="6"/>
      <c r="M528" s="6"/>
    </row>
    <row r="529" spans="7:13" s="2" customFormat="1" ht="14.5" customHeight="1" x14ac:dyDescent="0.35">
      <c r="G529" s="6"/>
      <c r="H529" s="6"/>
      <c r="I529" s="6"/>
      <c r="J529" s="6"/>
      <c r="K529" s="6"/>
      <c r="L529" s="6"/>
      <c r="M529" s="6"/>
    </row>
    <row r="530" spans="7:13" s="2" customFormat="1" x14ac:dyDescent="0.35">
      <c r="G530" s="6"/>
      <c r="H530" s="6"/>
      <c r="I530" s="6"/>
      <c r="J530" s="6"/>
      <c r="K530" s="6"/>
      <c r="L530" s="6"/>
      <c r="M530" s="6"/>
    </row>
    <row r="531" spans="7:13" s="2" customFormat="1" x14ac:dyDescent="0.35">
      <c r="G531" s="6"/>
      <c r="H531" s="6"/>
      <c r="I531" s="6"/>
      <c r="J531" s="6"/>
      <c r="K531" s="6"/>
      <c r="L531" s="6"/>
      <c r="M531" s="6"/>
    </row>
    <row r="532" spans="7:13" s="2" customFormat="1" x14ac:dyDescent="0.35">
      <c r="G532" s="6"/>
      <c r="H532" s="6"/>
      <c r="I532" s="6"/>
      <c r="J532" s="6"/>
      <c r="K532" s="6"/>
      <c r="L532" s="6"/>
      <c r="M532" s="6"/>
    </row>
    <row r="533" spans="7:13" s="2" customFormat="1" x14ac:dyDescent="0.35">
      <c r="G533" s="6"/>
      <c r="H533" s="6"/>
      <c r="I533" s="6"/>
      <c r="J533" s="6"/>
      <c r="K533" s="6"/>
      <c r="L533" s="6"/>
      <c r="M533" s="6"/>
    </row>
    <row r="534" spans="7:13" s="2" customFormat="1" x14ac:dyDescent="0.35">
      <c r="G534" s="6"/>
      <c r="H534" s="6"/>
      <c r="I534" s="6"/>
      <c r="J534" s="6"/>
      <c r="K534" s="6"/>
      <c r="L534" s="6"/>
      <c r="M534" s="6"/>
    </row>
    <row r="535" spans="7:13" s="2" customFormat="1" x14ac:dyDescent="0.35">
      <c r="G535" s="6"/>
      <c r="H535" s="6"/>
      <c r="I535" s="6"/>
      <c r="J535" s="6"/>
      <c r="K535" s="6"/>
      <c r="L535" s="6"/>
      <c r="M535" s="6"/>
    </row>
    <row r="536" spans="7:13" s="2" customFormat="1" x14ac:dyDescent="0.35">
      <c r="G536" s="6"/>
      <c r="H536" s="6"/>
      <c r="I536" s="6"/>
      <c r="J536" s="6"/>
      <c r="K536" s="6"/>
      <c r="L536" s="6"/>
      <c r="M536" s="6"/>
    </row>
    <row r="537" spans="7:13" s="2" customFormat="1" x14ac:dyDescent="0.35">
      <c r="G537" s="6"/>
      <c r="H537" s="6"/>
      <c r="I537" s="6"/>
      <c r="J537" s="6"/>
      <c r="K537" s="6"/>
      <c r="L537" s="6"/>
      <c r="M537" s="6"/>
    </row>
    <row r="538" spans="7:13" s="2" customFormat="1" x14ac:dyDescent="0.35">
      <c r="G538" s="6"/>
      <c r="H538" s="6"/>
      <c r="I538" s="6"/>
      <c r="J538" s="6"/>
      <c r="K538" s="6"/>
      <c r="L538" s="6"/>
      <c r="M538" s="6"/>
    </row>
    <row r="539" spans="7:13" s="2" customFormat="1" x14ac:dyDescent="0.35">
      <c r="G539" s="6"/>
      <c r="H539" s="6"/>
      <c r="I539" s="6"/>
      <c r="J539" s="6"/>
      <c r="K539" s="6"/>
      <c r="L539" s="6"/>
      <c r="M539" s="6"/>
    </row>
    <row r="540" spans="7:13" s="2" customFormat="1" x14ac:dyDescent="0.35">
      <c r="G540" s="6"/>
      <c r="H540" s="6"/>
      <c r="I540" s="6"/>
      <c r="J540" s="6"/>
      <c r="K540" s="6"/>
      <c r="L540" s="6"/>
      <c r="M540" s="6"/>
    </row>
    <row r="541" spans="7:13" s="2" customFormat="1" x14ac:dyDescent="0.35">
      <c r="G541" s="6"/>
      <c r="H541" s="6"/>
      <c r="I541" s="6"/>
      <c r="J541" s="6"/>
      <c r="K541" s="6"/>
      <c r="L541" s="6"/>
      <c r="M541" s="6"/>
    </row>
    <row r="542" spans="7:13" s="2" customFormat="1" x14ac:dyDescent="0.35">
      <c r="G542" s="6"/>
      <c r="H542" s="6"/>
      <c r="I542" s="6"/>
      <c r="J542" s="6"/>
      <c r="K542" s="6"/>
      <c r="L542" s="6"/>
      <c r="M542" s="6"/>
    </row>
    <row r="543" spans="7:13" s="2" customFormat="1" x14ac:dyDescent="0.35">
      <c r="G543" s="6"/>
      <c r="H543" s="6"/>
      <c r="I543" s="6"/>
      <c r="J543" s="6"/>
      <c r="K543" s="6"/>
      <c r="L543" s="6"/>
      <c r="M543" s="6"/>
    </row>
    <row r="544" spans="7:13" s="2" customFormat="1" x14ac:dyDescent="0.35">
      <c r="G544" s="6"/>
      <c r="H544" s="6"/>
      <c r="I544" s="6"/>
      <c r="J544" s="6"/>
      <c r="K544" s="6"/>
      <c r="L544" s="6"/>
      <c r="M544" s="6"/>
    </row>
    <row r="545" spans="7:13" s="2" customFormat="1" x14ac:dyDescent="0.35">
      <c r="G545" s="6"/>
      <c r="H545" s="6"/>
      <c r="I545" s="6"/>
      <c r="J545" s="6"/>
      <c r="K545" s="6"/>
      <c r="L545" s="6"/>
      <c r="M545" s="6"/>
    </row>
    <row r="546" spans="7:13" s="2" customFormat="1" x14ac:dyDescent="0.35">
      <c r="G546" s="6"/>
      <c r="H546" s="6"/>
      <c r="I546" s="6"/>
      <c r="J546" s="6"/>
      <c r="K546" s="6"/>
      <c r="L546" s="6"/>
      <c r="M546" s="6"/>
    </row>
    <row r="547" spans="7:13" s="2" customFormat="1" x14ac:dyDescent="0.35">
      <c r="G547" s="6"/>
      <c r="H547" s="6"/>
      <c r="I547" s="6"/>
      <c r="J547" s="6"/>
      <c r="K547" s="6"/>
      <c r="L547" s="6"/>
      <c r="M547" s="6"/>
    </row>
    <row r="548" spans="7:13" s="2" customFormat="1" x14ac:dyDescent="0.35">
      <c r="G548" s="6"/>
      <c r="H548" s="6"/>
      <c r="I548" s="6"/>
      <c r="J548" s="6"/>
      <c r="K548" s="6"/>
      <c r="L548" s="6"/>
      <c r="M548" s="6"/>
    </row>
    <row r="549" spans="7:13" s="2" customFormat="1" x14ac:dyDescent="0.35">
      <c r="G549" s="6"/>
      <c r="H549" s="6"/>
      <c r="I549" s="6"/>
      <c r="J549" s="6"/>
      <c r="K549" s="6"/>
      <c r="L549" s="6"/>
      <c r="M549" s="6"/>
    </row>
    <row r="550" spans="7:13" s="2" customFormat="1" x14ac:dyDescent="0.35">
      <c r="G550" s="6"/>
      <c r="H550" s="6"/>
      <c r="I550" s="6"/>
      <c r="J550" s="6"/>
      <c r="K550" s="6"/>
      <c r="L550" s="6"/>
      <c r="M550" s="6"/>
    </row>
    <row r="551" spans="7:13" s="2" customFormat="1" x14ac:dyDescent="0.35">
      <c r="G551" s="6"/>
      <c r="H551" s="6"/>
      <c r="I551" s="6"/>
      <c r="J551" s="6"/>
      <c r="K551" s="6"/>
      <c r="L551" s="6"/>
      <c r="M551" s="6"/>
    </row>
    <row r="552" spans="7:13" s="2" customFormat="1" x14ac:dyDescent="0.35">
      <c r="G552" s="6"/>
      <c r="H552" s="6"/>
      <c r="I552" s="6"/>
      <c r="J552" s="6"/>
      <c r="K552" s="6"/>
      <c r="L552" s="6"/>
      <c r="M552" s="6"/>
    </row>
    <row r="553" spans="7:13" s="2" customFormat="1" x14ac:dyDescent="0.35">
      <c r="G553" s="6"/>
      <c r="H553" s="6"/>
      <c r="I553" s="6"/>
      <c r="J553" s="6"/>
      <c r="K553" s="6"/>
      <c r="L553" s="6"/>
      <c r="M553" s="6"/>
    </row>
    <row r="554" spans="7:13" s="2" customFormat="1" x14ac:dyDescent="0.35">
      <c r="G554" s="6"/>
      <c r="H554" s="6"/>
      <c r="I554" s="6"/>
      <c r="J554" s="6"/>
      <c r="K554" s="6"/>
      <c r="L554" s="6"/>
      <c r="M554" s="6"/>
    </row>
    <row r="555" spans="7:13" s="2" customFormat="1" x14ac:dyDescent="0.35">
      <c r="G555" s="6"/>
      <c r="H555" s="6"/>
      <c r="I555" s="6"/>
      <c r="J555" s="6"/>
      <c r="K555" s="6"/>
      <c r="L555" s="6"/>
      <c r="M555" s="6"/>
    </row>
    <row r="556" spans="7:13" s="2" customFormat="1" x14ac:dyDescent="0.35">
      <c r="G556" s="6"/>
      <c r="H556" s="6"/>
      <c r="I556" s="6"/>
      <c r="J556" s="6"/>
      <c r="K556" s="6"/>
      <c r="L556" s="6"/>
      <c r="M556" s="6"/>
    </row>
    <row r="557" spans="7:13" s="2" customFormat="1" x14ac:dyDescent="0.35">
      <c r="G557" s="6"/>
      <c r="H557" s="6"/>
      <c r="I557" s="6"/>
      <c r="J557" s="6"/>
      <c r="K557" s="6"/>
      <c r="L557" s="6"/>
      <c r="M557" s="6"/>
    </row>
    <row r="558" spans="7:13" s="2" customFormat="1" x14ac:dyDescent="0.35">
      <c r="G558" s="6"/>
      <c r="H558" s="6"/>
      <c r="I558" s="6"/>
      <c r="J558" s="6"/>
      <c r="K558" s="6"/>
      <c r="L558" s="6"/>
      <c r="M558" s="6"/>
    </row>
    <row r="559" spans="7:13" s="2" customFormat="1" x14ac:dyDescent="0.35">
      <c r="G559" s="6"/>
      <c r="H559" s="6"/>
      <c r="I559" s="6"/>
      <c r="J559" s="6"/>
      <c r="K559" s="6"/>
      <c r="L559" s="6"/>
      <c r="M559" s="6"/>
    </row>
    <row r="560" spans="7:13" s="2" customFormat="1" x14ac:dyDescent="0.35">
      <c r="G560" s="6"/>
      <c r="H560" s="6"/>
      <c r="I560" s="6"/>
      <c r="J560" s="6"/>
      <c r="K560" s="6"/>
      <c r="L560" s="6"/>
      <c r="M560" s="6"/>
    </row>
    <row r="561" spans="7:13" s="2" customFormat="1" x14ac:dyDescent="0.35">
      <c r="G561" s="6"/>
      <c r="H561" s="6"/>
      <c r="I561" s="6"/>
      <c r="J561" s="6"/>
      <c r="K561" s="6"/>
      <c r="L561" s="6"/>
      <c r="M561" s="6"/>
    </row>
    <row r="562" spans="7:13" s="2" customFormat="1" x14ac:dyDescent="0.35">
      <c r="G562" s="6"/>
      <c r="H562" s="6"/>
      <c r="I562" s="6"/>
      <c r="J562" s="6"/>
      <c r="K562" s="6"/>
      <c r="L562" s="6"/>
      <c r="M562" s="6"/>
    </row>
    <row r="563" spans="7:13" s="2" customFormat="1" x14ac:dyDescent="0.35">
      <c r="G563" s="6"/>
      <c r="H563" s="6"/>
      <c r="I563" s="6"/>
      <c r="J563" s="6"/>
      <c r="K563" s="6"/>
      <c r="L563" s="6"/>
      <c r="M563" s="6"/>
    </row>
    <row r="564" spans="7:13" s="2" customFormat="1" x14ac:dyDescent="0.35">
      <c r="G564" s="6"/>
      <c r="H564" s="6"/>
      <c r="I564" s="6"/>
      <c r="J564" s="6"/>
      <c r="K564" s="6"/>
      <c r="L564" s="6"/>
      <c r="M564" s="6"/>
    </row>
    <row r="565" spans="7:13" s="2" customFormat="1" x14ac:dyDescent="0.35">
      <c r="G565" s="6"/>
      <c r="H565" s="6"/>
      <c r="I565" s="6"/>
      <c r="J565" s="6"/>
      <c r="K565" s="6"/>
      <c r="L565" s="6"/>
      <c r="M565" s="6"/>
    </row>
    <row r="566" spans="7:13" s="2" customFormat="1" x14ac:dyDescent="0.35">
      <c r="G566" s="6"/>
      <c r="H566" s="6"/>
      <c r="I566" s="6"/>
      <c r="J566" s="6"/>
      <c r="K566" s="6"/>
      <c r="L566" s="6"/>
      <c r="M566" s="6"/>
    </row>
    <row r="567" spans="7:13" s="2" customFormat="1" x14ac:dyDescent="0.35">
      <c r="G567" s="6"/>
      <c r="H567" s="6"/>
      <c r="I567" s="6"/>
      <c r="J567" s="6"/>
      <c r="K567" s="6"/>
      <c r="L567" s="6"/>
      <c r="M567" s="6"/>
    </row>
    <row r="568" spans="7:13" s="2" customFormat="1" x14ac:dyDescent="0.35">
      <c r="G568" s="6"/>
      <c r="H568" s="6"/>
      <c r="I568" s="6"/>
      <c r="J568" s="6"/>
      <c r="K568" s="6"/>
      <c r="L568" s="6"/>
      <c r="M568" s="6"/>
    </row>
    <row r="569" spans="7:13" s="2" customFormat="1" x14ac:dyDescent="0.35">
      <c r="G569" s="6"/>
      <c r="H569" s="6"/>
      <c r="I569" s="6"/>
      <c r="J569" s="6"/>
      <c r="K569" s="6"/>
      <c r="L569" s="6"/>
      <c r="M569" s="6"/>
    </row>
    <row r="570" spans="7:13" s="2" customFormat="1" x14ac:dyDescent="0.35">
      <c r="G570" s="6"/>
      <c r="H570" s="6"/>
      <c r="I570" s="6"/>
      <c r="J570" s="6"/>
      <c r="K570" s="6"/>
      <c r="L570" s="6"/>
      <c r="M570" s="6"/>
    </row>
    <row r="571" spans="7:13" s="2" customFormat="1" x14ac:dyDescent="0.35">
      <c r="G571" s="6"/>
      <c r="H571" s="6"/>
      <c r="I571" s="6"/>
      <c r="J571" s="6"/>
      <c r="K571" s="6"/>
      <c r="L571" s="6"/>
      <c r="M571" s="6"/>
    </row>
    <row r="572" spans="7:13" s="2" customFormat="1" x14ac:dyDescent="0.35">
      <c r="G572" s="6"/>
      <c r="H572" s="6"/>
      <c r="I572" s="6"/>
      <c r="J572" s="6"/>
      <c r="K572" s="6"/>
      <c r="L572" s="6"/>
      <c r="M572" s="6"/>
    </row>
    <row r="573" spans="7:13" s="2" customFormat="1" x14ac:dyDescent="0.35">
      <c r="G573" s="6"/>
      <c r="H573" s="6"/>
      <c r="I573" s="6"/>
      <c r="J573" s="6"/>
      <c r="K573" s="6"/>
      <c r="L573" s="6"/>
      <c r="M573" s="6"/>
    </row>
    <row r="574" spans="7:13" s="2" customFormat="1" x14ac:dyDescent="0.35">
      <c r="G574" s="6"/>
      <c r="H574" s="6"/>
      <c r="I574" s="6"/>
      <c r="J574" s="6"/>
      <c r="K574" s="6"/>
      <c r="L574" s="6"/>
      <c r="M574" s="6"/>
    </row>
    <row r="575" spans="7:13" s="2" customFormat="1" x14ac:dyDescent="0.35">
      <c r="G575" s="6"/>
      <c r="H575" s="6"/>
      <c r="I575" s="6"/>
      <c r="J575" s="6"/>
      <c r="K575" s="6"/>
      <c r="L575" s="6"/>
      <c r="M575" s="6"/>
    </row>
    <row r="576" spans="7:13" s="2" customFormat="1" x14ac:dyDescent="0.35">
      <c r="G576" s="6"/>
      <c r="H576" s="6"/>
      <c r="I576" s="6"/>
      <c r="J576" s="6"/>
      <c r="K576" s="6"/>
      <c r="L576" s="6"/>
      <c r="M576" s="6"/>
    </row>
    <row r="577" spans="7:13" s="2" customFormat="1" x14ac:dyDescent="0.35">
      <c r="G577" s="6"/>
      <c r="H577" s="6"/>
      <c r="I577" s="6"/>
      <c r="J577" s="6"/>
      <c r="K577" s="6"/>
      <c r="L577" s="6"/>
      <c r="M577" s="6"/>
    </row>
    <row r="578" spans="7:13" s="2" customFormat="1" x14ac:dyDescent="0.35">
      <c r="G578" s="6"/>
      <c r="H578" s="6"/>
      <c r="I578" s="6"/>
      <c r="J578" s="6"/>
      <c r="K578" s="6"/>
      <c r="L578" s="6"/>
      <c r="M578" s="6"/>
    </row>
    <row r="579" spans="7:13" s="2" customFormat="1" x14ac:dyDescent="0.35">
      <c r="G579" s="6"/>
      <c r="H579" s="6"/>
      <c r="I579" s="6"/>
      <c r="J579" s="6"/>
      <c r="K579" s="6"/>
      <c r="L579" s="6"/>
      <c r="M579" s="6"/>
    </row>
    <row r="580" spans="7:13" s="2" customFormat="1" x14ac:dyDescent="0.35">
      <c r="G580" s="6"/>
      <c r="H580" s="6"/>
      <c r="I580" s="6"/>
      <c r="J580" s="6"/>
      <c r="K580" s="6"/>
      <c r="L580" s="6"/>
      <c r="M580" s="6"/>
    </row>
    <row r="581" spans="7:13" s="2" customFormat="1" x14ac:dyDescent="0.35">
      <c r="G581" s="6"/>
      <c r="H581" s="6"/>
      <c r="I581" s="6"/>
      <c r="J581" s="6"/>
      <c r="K581" s="6"/>
      <c r="L581" s="6"/>
      <c r="M581" s="6"/>
    </row>
    <row r="582" spans="7:13" s="2" customFormat="1" x14ac:dyDescent="0.35">
      <c r="G582" s="6"/>
      <c r="H582" s="6"/>
      <c r="I582" s="6"/>
      <c r="J582" s="6"/>
      <c r="K582" s="6"/>
      <c r="L582" s="6"/>
      <c r="M582" s="6"/>
    </row>
    <row r="583" spans="7:13" s="2" customFormat="1" x14ac:dyDescent="0.35">
      <c r="G583" s="6"/>
      <c r="H583" s="6"/>
      <c r="I583" s="6"/>
      <c r="J583" s="6"/>
      <c r="K583" s="6"/>
      <c r="L583" s="6"/>
      <c r="M583" s="6"/>
    </row>
    <row r="584" spans="7:13" s="2" customFormat="1" x14ac:dyDescent="0.35">
      <c r="G584" s="6"/>
      <c r="H584" s="6"/>
      <c r="I584" s="6"/>
      <c r="J584" s="6"/>
      <c r="K584" s="6"/>
      <c r="L584" s="6"/>
      <c r="M584" s="6"/>
    </row>
    <row r="585" spans="7:13" s="2" customFormat="1" x14ac:dyDescent="0.35">
      <c r="G585" s="6"/>
      <c r="H585" s="6"/>
      <c r="I585" s="6"/>
      <c r="J585" s="6"/>
      <c r="K585" s="6"/>
      <c r="L585" s="6"/>
      <c r="M585" s="6"/>
    </row>
    <row r="586" spans="7:13" s="2" customFormat="1" x14ac:dyDescent="0.35">
      <c r="G586" s="6"/>
      <c r="H586" s="6"/>
      <c r="I586" s="6"/>
      <c r="J586" s="6"/>
      <c r="K586" s="6"/>
      <c r="L586" s="6"/>
      <c r="M586" s="6"/>
    </row>
    <row r="587" spans="7:13" s="2" customFormat="1" x14ac:dyDescent="0.35">
      <c r="G587" s="6"/>
      <c r="H587" s="6"/>
      <c r="I587" s="6"/>
      <c r="J587" s="6"/>
      <c r="K587" s="6"/>
      <c r="L587" s="6"/>
      <c r="M587" s="6"/>
    </row>
    <row r="588" spans="7:13" s="2" customFormat="1" x14ac:dyDescent="0.35">
      <c r="G588" s="6"/>
      <c r="H588" s="6"/>
      <c r="I588" s="6"/>
      <c r="J588" s="6"/>
      <c r="K588" s="6"/>
      <c r="L588" s="6"/>
      <c r="M588" s="6"/>
    </row>
    <row r="589" spans="7:13" s="2" customFormat="1" x14ac:dyDescent="0.35">
      <c r="G589" s="6"/>
      <c r="H589" s="6"/>
      <c r="I589" s="6"/>
      <c r="J589" s="6"/>
      <c r="K589" s="6"/>
      <c r="L589" s="6"/>
      <c r="M589" s="6"/>
    </row>
    <row r="590" spans="7:13" s="2" customFormat="1" x14ac:dyDescent="0.35">
      <c r="G590" s="6"/>
      <c r="H590" s="6"/>
      <c r="I590" s="6"/>
      <c r="J590" s="6"/>
      <c r="K590" s="6"/>
      <c r="L590" s="6"/>
      <c r="M590" s="6"/>
    </row>
    <row r="591" spans="7:13" s="2" customFormat="1" x14ac:dyDescent="0.35">
      <c r="G591" s="6"/>
      <c r="H591" s="6"/>
      <c r="I591" s="6"/>
      <c r="J591" s="6"/>
      <c r="K591" s="6"/>
      <c r="L591" s="6"/>
      <c r="M591" s="6"/>
    </row>
    <row r="592" spans="7:13" s="2" customFormat="1" x14ac:dyDescent="0.35">
      <c r="G592" s="6"/>
      <c r="H592" s="6"/>
      <c r="I592" s="6"/>
      <c r="J592" s="6"/>
      <c r="K592" s="6"/>
      <c r="L592" s="6"/>
      <c r="M592" s="6"/>
    </row>
    <row r="593" spans="7:13" s="2" customFormat="1" x14ac:dyDescent="0.35">
      <c r="G593" s="6"/>
      <c r="H593" s="6"/>
      <c r="I593" s="6"/>
      <c r="J593" s="6"/>
      <c r="K593" s="6"/>
      <c r="L593" s="6"/>
      <c r="M593" s="6"/>
    </row>
    <row r="594" spans="7:13" s="2" customFormat="1" x14ac:dyDescent="0.35">
      <c r="G594" s="6"/>
      <c r="H594" s="6"/>
      <c r="I594" s="6"/>
      <c r="J594" s="6"/>
      <c r="K594" s="6"/>
      <c r="L594" s="6"/>
      <c r="M594" s="6"/>
    </row>
    <row r="595" spans="7:13" s="2" customFormat="1" x14ac:dyDescent="0.35">
      <c r="G595" s="6"/>
      <c r="H595" s="6"/>
      <c r="I595" s="6"/>
      <c r="J595" s="6"/>
      <c r="K595" s="6"/>
      <c r="L595" s="6"/>
      <c r="M595" s="6"/>
    </row>
    <row r="596" spans="7:13" s="2" customFormat="1" x14ac:dyDescent="0.35">
      <c r="G596" s="6"/>
      <c r="H596" s="6"/>
      <c r="I596" s="6"/>
      <c r="J596" s="6"/>
      <c r="K596" s="6"/>
      <c r="L596" s="6"/>
      <c r="M596" s="6"/>
    </row>
    <row r="597" spans="7:13" s="2" customFormat="1" x14ac:dyDescent="0.35">
      <c r="G597" s="6"/>
      <c r="H597" s="6"/>
      <c r="I597" s="6"/>
      <c r="J597" s="6"/>
      <c r="K597" s="6"/>
      <c r="L597" s="6"/>
      <c r="M597" s="6"/>
    </row>
    <row r="598" spans="7:13" s="2" customFormat="1" x14ac:dyDescent="0.35">
      <c r="G598" s="6"/>
      <c r="H598" s="6"/>
      <c r="I598" s="6"/>
      <c r="J598" s="6"/>
      <c r="K598" s="6"/>
      <c r="L598" s="6"/>
      <c r="M598" s="6"/>
    </row>
    <row r="599" spans="7:13" s="2" customFormat="1" x14ac:dyDescent="0.35">
      <c r="G599" s="6"/>
      <c r="H599" s="6"/>
      <c r="I599" s="6"/>
      <c r="J599" s="6"/>
      <c r="K599" s="6"/>
      <c r="L599" s="6"/>
      <c r="M599" s="6"/>
    </row>
    <row r="600" spans="7:13" s="2" customFormat="1" x14ac:dyDescent="0.35">
      <c r="G600" s="6"/>
      <c r="H600" s="6"/>
      <c r="I600" s="6"/>
      <c r="J600" s="6"/>
      <c r="K600" s="6"/>
      <c r="L600" s="6"/>
      <c r="M600" s="6"/>
    </row>
    <row r="601" spans="7:13" s="2" customFormat="1" x14ac:dyDescent="0.35">
      <c r="G601" s="6"/>
      <c r="H601" s="6"/>
      <c r="I601" s="6"/>
      <c r="J601" s="6"/>
      <c r="K601" s="6"/>
      <c r="L601" s="6"/>
      <c r="M601" s="6"/>
    </row>
    <row r="602" spans="7:13" s="2" customFormat="1" x14ac:dyDescent="0.35">
      <c r="G602" s="6"/>
      <c r="H602" s="6"/>
      <c r="I602" s="6"/>
      <c r="J602" s="6"/>
      <c r="K602" s="6"/>
      <c r="L602" s="6"/>
      <c r="M602" s="6"/>
    </row>
    <row r="603" spans="7:13" s="2" customFormat="1" x14ac:dyDescent="0.35">
      <c r="G603" s="6"/>
      <c r="H603" s="6"/>
      <c r="I603" s="6"/>
      <c r="J603" s="6"/>
      <c r="K603" s="6"/>
      <c r="L603" s="6"/>
      <c r="M603" s="6"/>
    </row>
    <row r="604" spans="7:13" s="2" customFormat="1" x14ac:dyDescent="0.35">
      <c r="G604" s="6"/>
      <c r="H604" s="6"/>
      <c r="I604" s="6"/>
      <c r="J604" s="6"/>
      <c r="K604" s="6"/>
      <c r="L604" s="6"/>
      <c r="M604" s="6"/>
    </row>
    <row r="605" spans="7:13" s="2" customFormat="1" x14ac:dyDescent="0.35">
      <c r="G605" s="6"/>
      <c r="H605" s="6"/>
      <c r="I605" s="6"/>
      <c r="J605" s="6"/>
      <c r="K605" s="6"/>
      <c r="L605" s="6"/>
      <c r="M605" s="6"/>
    </row>
    <row r="606" spans="7:13" s="2" customFormat="1" x14ac:dyDescent="0.35">
      <c r="G606" s="6"/>
      <c r="H606" s="6"/>
      <c r="I606" s="6"/>
      <c r="J606" s="6"/>
      <c r="K606" s="6"/>
      <c r="L606" s="6"/>
      <c r="M606" s="6"/>
    </row>
    <row r="607" spans="7:13" s="2" customFormat="1" x14ac:dyDescent="0.35">
      <c r="G607" s="6"/>
      <c r="H607" s="6"/>
      <c r="I607" s="6"/>
      <c r="J607" s="6"/>
      <c r="K607" s="6"/>
      <c r="L607" s="6"/>
      <c r="M607" s="6"/>
    </row>
    <row r="608" spans="7:13" s="2" customFormat="1" x14ac:dyDescent="0.35">
      <c r="G608" s="6"/>
      <c r="H608" s="6"/>
      <c r="I608" s="6"/>
      <c r="J608" s="6"/>
      <c r="K608" s="6"/>
      <c r="L608" s="6"/>
      <c r="M608" s="6"/>
    </row>
    <row r="609" spans="7:13" s="2" customFormat="1" x14ac:dyDescent="0.35">
      <c r="G609" s="6"/>
      <c r="H609" s="6"/>
      <c r="I609" s="6"/>
      <c r="J609" s="6"/>
      <c r="K609" s="6"/>
      <c r="L609" s="6"/>
      <c r="M609" s="6"/>
    </row>
    <row r="610" spans="7:13" s="2" customFormat="1" x14ac:dyDescent="0.35">
      <c r="G610" s="6"/>
      <c r="H610" s="6"/>
      <c r="I610" s="6"/>
      <c r="J610" s="6"/>
      <c r="K610" s="6"/>
      <c r="L610" s="6"/>
      <c r="M610" s="6"/>
    </row>
    <row r="611" spans="7:13" s="2" customFormat="1" x14ac:dyDescent="0.35">
      <c r="G611" s="6"/>
      <c r="H611" s="6"/>
      <c r="I611" s="6"/>
      <c r="J611" s="6"/>
      <c r="K611" s="6"/>
      <c r="L611" s="6"/>
      <c r="M611" s="6"/>
    </row>
    <row r="612" spans="7:13" s="2" customFormat="1" x14ac:dyDescent="0.35">
      <c r="G612" s="6"/>
      <c r="H612" s="6"/>
      <c r="I612" s="6"/>
      <c r="J612" s="6"/>
      <c r="K612" s="6"/>
      <c r="L612" s="6"/>
      <c r="M612" s="6"/>
    </row>
    <row r="613" spans="7:13" s="2" customFormat="1" x14ac:dyDescent="0.35">
      <c r="G613" s="6"/>
      <c r="H613" s="6"/>
      <c r="I613" s="6"/>
      <c r="J613" s="6"/>
      <c r="K613" s="6"/>
      <c r="L613" s="6"/>
      <c r="M613" s="6"/>
    </row>
    <row r="614" spans="7:13" s="2" customFormat="1" x14ac:dyDescent="0.35">
      <c r="G614" s="6"/>
      <c r="H614" s="6"/>
      <c r="I614" s="6"/>
      <c r="J614" s="6"/>
      <c r="K614" s="6"/>
      <c r="L614" s="6"/>
      <c r="M614" s="6"/>
    </row>
    <row r="615" spans="7:13" s="2" customFormat="1" x14ac:dyDescent="0.35">
      <c r="G615" s="6"/>
      <c r="H615" s="6"/>
      <c r="I615" s="6"/>
      <c r="J615" s="6"/>
      <c r="K615" s="6"/>
      <c r="L615" s="6"/>
      <c r="M615" s="6"/>
    </row>
    <row r="616" spans="7:13" s="2" customFormat="1" x14ac:dyDescent="0.35">
      <c r="G616" s="6"/>
      <c r="H616" s="6"/>
      <c r="I616" s="6"/>
      <c r="J616" s="6"/>
      <c r="K616" s="6"/>
      <c r="L616" s="6"/>
      <c r="M616" s="6"/>
    </row>
    <row r="617" spans="7:13" s="2" customFormat="1" x14ac:dyDescent="0.35">
      <c r="G617" s="6"/>
      <c r="H617" s="6"/>
      <c r="I617" s="6"/>
      <c r="J617" s="6"/>
      <c r="K617" s="6"/>
      <c r="L617" s="6"/>
      <c r="M617" s="6"/>
    </row>
    <row r="618" spans="7:13" s="2" customFormat="1" x14ac:dyDescent="0.35">
      <c r="G618" s="6"/>
      <c r="H618" s="6"/>
      <c r="I618" s="6"/>
      <c r="J618" s="6"/>
      <c r="K618" s="6"/>
      <c r="L618" s="6"/>
      <c r="M618" s="6"/>
    </row>
    <row r="619" spans="7:13" s="2" customFormat="1" x14ac:dyDescent="0.35">
      <c r="G619" s="6"/>
      <c r="H619" s="6"/>
      <c r="I619" s="6"/>
      <c r="J619" s="6"/>
      <c r="K619" s="6"/>
      <c r="L619" s="6"/>
      <c r="M619" s="6"/>
    </row>
    <row r="620" spans="7:13" s="2" customFormat="1" x14ac:dyDescent="0.35">
      <c r="G620" s="6"/>
      <c r="H620" s="6"/>
      <c r="I620" s="6"/>
      <c r="J620" s="6"/>
      <c r="K620" s="6"/>
      <c r="L620" s="6"/>
      <c r="M620" s="6"/>
    </row>
    <row r="621" spans="7:13" s="2" customFormat="1" x14ac:dyDescent="0.35">
      <c r="G621" s="6"/>
      <c r="H621" s="6"/>
      <c r="I621" s="6"/>
      <c r="J621" s="6"/>
      <c r="K621" s="6"/>
      <c r="L621" s="6"/>
      <c r="M621" s="6"/>
    </row>
    <row r="622" spans="7:13" s="2" customFormat="1" x14ac:dyDescent="0.35">
      <c r="G622" s="6"/>
      <c r="H622" s="6"/>
      <c r="I622" s="6"/>
      <c r="J622" s="6"/>
      <c r="K622" s="6"/>
      <c r="L622" s="6"/>
      <c r="M622" s="6"/>
    </row>
    <row r="623" spans="7:13" s="2" customFormat="1" x14ac:dyDescent="0.35">
      <c r="G623" s="6"/>
      <c r="H623" s="6"/>
      <c r="I623" s="6"/>
      <c r="J623" s="6"/>
      <c r="K623" s="6"/>
      <c r="L623" s="6"/>
      <c r="M623" s="6"/>
    </row>
    <row r="624" spans="7:13" s="2" customFormat="1" x14ac:dyDescent="0.35">
      <c r="G624" s="6"/>
      <c r="H624" s="6"/>
      <c r="I624" s="6"/>
      <c r="J624" s="6"/>
      <c r="K624" s="6"/>
      <c r="L624" s="6"/>
      <c r="M624" s="6"/>
    </row>
    <row r="625" spans="7:13" s="2" customFormat="1" x14ac:dyDescent="0.35">
      <c r="G625" s="6"/>
      <c r="H625" s="6"/>
      <c r="I625" s="6"/>
      <c r="J625" s="6"/>
      <c r="K625" s="6"/>
      <c r="L625" s="6"/>
      <c r="M625" s="6"/>
    </row>
    <row r="626" spans="7:13" s="2" customFormat="1" x14ac:dyDescent="0.35">
      <c r="G626" s="6"/>
      <c r="H626" s="6"/>
      <c r="I626" s="6"/>
      <c r="J626" s="6"/>
      <c r="K626" s="6"/>
      <c r="L626" s="6"/>
      <c r="M626" s="6"/>
    </row>
    <row r="627" spans="7:13" s="2" customFormat="1" x14ac:dyDescent="0.35">
      <c r="G627" s="6"/>
      <c r="H627" s="6"/>
      <c r="I627" s="6"/>
      <c r="J627" s="6"/>
      <c r="K627" s="6"/>
      <c r="L627" s="6"/>
      <c r="M627" s="6"/>
    </row>
    <row r="628" spans="7:13" s="2" customFormat="1" x14ac:dyDescent="0.35">
      <c r="G628" s="6"/>
      <c r="H628" s="6"/>
      <c r="I628" s="6"/>
      <c r="J628" s="6"/>
      <c r="K628" s="6"/>
      <c r="L628" s="6"/>
      <c r="M628" s="6"/>
    </row>
    <row r="629" spans="7:13" s="2" customFormat="1" x14ac:dyDescent="0.35">
      <c r="G629" s="6"/>
      <c r="H629" s="6"/>
      <c r="I629" s="6"/>
      <c r="J629" s="6"/>
      <c r="K629" s="6"/>
      <c r="L629" s="6"/>
      <c r="M629" s="6"/>
    </row>
    <row r="630" spans="7:13" s="2" customFormat="1" x14ac:dyDescent="0.35">
      <c r="G630" s="6"/>
      <c r="H630" s="6"/>
      <c r="I630" s="6"/>
      <c r="J630" s="6"/>
      <c r="K630" s="6"/>
      <c r="L630" s="6"/>
      <c r="M630" s="6"/>
    </row>
    <row r="631" spans="7:13" s="2" customFormat="1" x14ac:dyDescent="0.35">
      <c r="G631" s="6"/>
      <c r="H631" s="6"/>
      <c r="I631" s="6"/>
      <c r="J631" s="6"/>
      <c r="K631" s="6"/>
      <c r="L631" s="6"/>
      <c r="M631" s="6"/>
    </row>
    <row r="632" spans="7:13" s="2" customFormat="1" x14ac:dyDescent="0.35">
      <c r="G632" s="6"/>
      <c r="H632" s="6"/>
      <c r="I632" s="6"/>
      <c r="J632" s="6"/>
      <c r="K632" s="6"/>
      <c r="L632" s="6"/>
      <c r="M632" s="6"/>
    </row>
    <row r="633" spans="7:13" s="2" customFormat="1" x14ac:dyDescent="0.35">
      <c r="G633" s="6"/>
      <c r="H633" s="6"/>
      <c r="I633" s="6"/>
      <c r="J633" s="6"/>
      <c r="K633" s="6"/>
      <c r="L633" s="6"/>
      <c r="M633" s="6"/>
    </row>
    <row r="634" spans="7:13" s="2" customFormat="1" x14ac:dyDescent="0.35">
      <c r="G634" s="6"/>
      <c r="H634" s="6"/>
      <c r="I634" s="6"/>
      <c r="J634" s="6"/>
      <c r="K634" s="6"/>
      <c r="L634" s="6"/>
      <c r="M634" s="6"/>
    </row>
    <row r="635" spans="7:13" s="2" customFormat="1" x14ac:dyDescent="0.35">
      <c r="G635" s="6"/>
      <c r="H635" s="6"/>
      <c r="I635" s="6"/>
      <c r="J635" s="6"/>
      <c r="K635" s="6"/>
      <c r="L635" s="6"/>
      <c r="M635" s="6"/>
    </row>
    <row r="636" spans="7:13" s="2" customFormat="1" x14ac:dyDescent="0.35">
      <c r="G636" s="6"/>
      <c r="H636" s="6"/>
      <c r="I636" s="6"/>
      <c r="J636" s="6"/>
      <c r="K636" s="6"/>
      <c r="L636" s="6"/>
      <c r="M636" s="6"/>
    </row>
    <row r="637" spans="7:13" s="2" customFormat="1" x14ac:dyDescent="0.35">
      <c r="G637" s="6"/>
      <c r="H637" s="6"/>
      <c r="I637" s="6"/>
      <c r="J637" s="6"/>
      <c r="K637" s="6"/>
      <c r="L637" s="6"/>
      <c r="M637" s="6"/>
    </row>
    <row r="638" spans="7:13" s="2" customFormat="1" x14ac:dyDescent="0.35">
      <c r="G638" s="6"/>
      <c r="H638" s="6"/>
      <c r="I638" s="6"/>
      <c r="J638" s="6"/>
      <c r="K638" s="6"/>
      <c r="L638" s="6"/>
      <c r="M638" s="6"/>
    </row>
    <row r="639" spans="7:13" s="2" customFormat="1" x14ac:dyDescent="0.35">
      <c r="G639" s="6"/>
      <c r="H639" s="6"/>
      <c r="I639" s="6"/>
      <c r="J639" s="6"/>
      <c r="K639" s="6"/>
      <c r="L639" s="6"/>
      <c r="M639" s="6"/>
    </row>
    <row r="640" spans="7:13" s="2" customFormat="1" x14ac:dyDescent="0.35">
      <c r="G640" s="6"/>
      <c r="H640" s="6"/>
      <c r="I640" s="6"/>
      <c r="J640" s="6"/>
      <c r="K640" s="6"/>
      <c r="L640" s="6"/>
      <c r="M640" s="6"/>
    </row>
    <row r="641" spans="7:13" s="2" customFormat="1" x14ac:dyDescent="0.35">
      <c r="G641" s="6"/>
      <c r="H641" s="6"/>
      <c r="I641" s="6"/>
      <c r="J641" s="6"/>
      <c r="K641" s="6"/>
      <c r="L641" s="6"/>
      <c r="M641" s="6"/>
    </row>
    <row r="642" spans="7:13" s="2" customFormat="1" x14ac:dyDescent="0.35">
      <c r="G642" s="6"/>
      <c r="H642" s="6"/>
      <c r="I642" s="6"/>
      <c r="J642" s="6"/>
      <c r="K642" s="6"/>
      <c r="L642" s="6"/>
      <c r="M642" s="6"/>
    </row>
    <row r="643" spans="7:13" s="2" customFormat="1" x14ac:dyDescent="0.35">
      <c r="G643" s="6"/>
      <c r="H643" s="6"/>
      <c r="I643" s="6"/>
      <c r="J643" s="6"/>
      <c r="K643" s="6"/>
      <c r="L643" s="6"/>
      <c r="M643" s="6"/>
    </row>
    <row r="644" spans="7:13" s="2" customFormat="1" x14ac:dyDescent="0.35">
      <c r="G644" s="6"/>
      <c r="H644" s="6"/>
      <c r="I644" s="6"/>
      <c r="J644" s="6"/>
      <c r="K644" s="6"/>
      <c r="L644" s="6"/>
      <c r="M644" s="6"/>
    </row>
    <row r="645" spans="7:13" s="2" customFormat="1" x14ac:dyDescent="0.35">
      <c r="G645" s="6"/>
      <c r="H645" s="6"/>
      <c r="I645" s="6"/>
      <c r="J645" s="6"/>
      <c r="K645" s="6"/>
      <c r="L645" s="6"/>
      <c r="M645" s="6"/>
    </row>
    <row r="646" spans="7:13" s="2" customFormat="1" x14ac:dyDescent="0.35">
      <c r="G646" s="6"/>
      <c r="H646" s="6"/>
      <c r="I646" s="6"/>
      <c r="J646" s="6"/>
      <c r="K646" s="6"/>
      <c r="L646" s="6"/>
      <c r="M646" s="6"/>
    </row>
    <row r="647" spans="7:13" s="2" customFormat="1" x14ac:dyDescent="0.35">
      <c r="G647" s="6"/>
      <c r="H647" s="6"/>
      <c r="I647" s="6"/>
      <c r="J647" s="6"/>
      <c r="K647" s="6"/>
      <c r="L647" s="6"/>
      <c r="M647" s="6"/>
    </row>
    <row r="648" spans="7:13" s="2" customFormat="1" x14ac:dyDescent="0.35">
      <c r="G648" s="6"/>
      <c r="H648" s="6"/>
      <c r="I648" s="6"/>
      <c r="J648" s="6"/>
      <c r="K648" s="6"/>
      <c r="L648" s="6"/>
      <c r="M648" s="6"/>
    </row>
    <row r="649" spans="7:13" s="2" customFormat="1" x14ac:dyDescent="0.35">
      <c r="G649" s="6"/>
      <c r="H649" s="6"/>
      <c r="I649" s="6"/>
      <c r="J649" s="6"/>
      <c r="K649" s="6"/>
      <c r="L649" s="6"/>
      <c r="M649" s="6"/>
    </row>
    <row r="650" spans="7:13" s="2" customFormat="1" x14ac:dyDescent="0.35">
      <c r="G650" s="6"/>
      <c r="H650" s="6"/>
      <c r="I650" s="6"/>
      <c r="J650" s="6"/>
      <c r="K650" s="6"/>
      <c r="L650" s="6"/>
      <c r="M650" s="6"/>
    </row>
    <row r="651" spans="7:13" s="2" customFormat="1" x14ac:dyDescent="0.35">
      <c r="G651" s="6"/>
      <c r="H651" s="6"/>
      <c r="I651" s="6"/>
      <c r="J651" s="6"/>
      <c r="K651" s="6"/>
      <c r="L651" s="6"/>
      <c r="M651" s="6"/>
    </row>
    <row r="652" spans="7:13" s="2" customFormat="1" x14ac:dyDescent="0.35">
      <c r="G652" s="6"/>
      <c r="H652" s="6"/>
      <c r="I652" s="6"/>
      <c r="J652" s="6"/>
      <c r="K652" s="6"/>
      <c r="L652" s="6"/>
      <c r="M652" s="6"/>
    </row>
    <row r="653" spans="7:13" s="2" customFormat="1" x14ac:dyDescent="0.35">
      <c r="G653" s="6"/>
      <c r="H653" s="6"/>
      <c r="I653" s="6"/>
      <c r="J653" s="6"/>
      <c r="K653" s="6"/>
      <c r="L653" s="6"/>
      <c r="M653" s="6"/>
    </row>
    <row r="654" spans="7:13" s="2" customFormat="1" x14ac:dyDescent="0.35">
      <c r="G654" s="6"/>
      <c r="H654" s="6"/>
      <c r="I654" s="6"/>
      <c r="J654" s="6"/>
      <c r="K654" s="6"/>
      <c r="L654" s="6"/>
      <c r="M654" s="6"/>
    </row>
    <row r="655" spans="7:13" s="2" customFormat="1" x14ac:dyDescent="0.35">
      <c r="G655" s="6"/>
      <c r="H655" s="6"/>
      <c r="I655" s="6"/>
      <c r="J655" s="6"/>
      <c r="K655" s="6"/>
      <c r="L655" s="6"/>
      <c r="M655" s="6"/>
    </row>
    <row r="656" spans="7:13" s="2" customFormat="1" x14ac:dyDescent="0.35">
      <c r="G656" s="6"/>
      <c r="H656" s="6"/>
      <c r="I656" s="6"/>
      <c r="J656" s="6"/>
      <c r="K656" s="6"/>
      <c r="L656" s="6"/>
      <c r="M656" s="6"/>
    </row>
    <row r="657" spans="7:13" s="2" customFormat="1" x14ac:dyDescent="0.35">
      <c r="G657" s="6"/>
      <c r="H657" s="6"/>
      <c r="I657" s="6"/>
      <c r="J657" s="6"/>
      <c r="K657" s="6"/>
      <c r="L657" s="6"/>
      <c r="M657" s="6"/>
    </row>
    <row r="658" spans="7:13" s="2" customFormat="1" x14ac:dyDescent="0.35">
      <c r="G658" s="6"/>
      <c r="H658" s="6"/>
      <c r="I658" s="6"/>
      <c r="J658" s="6"/>
      <c r="K658" s="6"/>
      <c r="L658" s="6"/>
      <c r="M658" s="6"/>
    </row>
    <row r="659" spans="7:13" s="2" customFormat="1" x14ac:dyDescent="0.35">
      <c r="G659" s="6"/>
      <c r="H659" s="6"/>
      <c r="I659" s="6"/>
      <c r="J659" s="6"/>
      <c r="K659" s="6"/>
      <c r="L659" s="6"/>
      <c r="M659" s="6"/>
    </row>
    <row r="660" spans="7:13" s="2" customFormat="1" x14ac:dyDescent="0.35">
      <c r="G660" s="6"/>
      <c r="H660" s="6"/>
      <c r="I660" s="6"/>
      <c r="J660" s="6"/>
      <c r="K660" s="6"/>
      <c r="L660" s="6"/>
      <c r="M660" s="6"/>
    </row>
    <row r="661" spans="7:13" s="2" customFormat="1" x14ac:dyDescent="0.35">
      <c r="G661" s="6"/>
      <c r="H661" s="6"/>
      <c r="I661" s="6"/>
      <c r="J661" s="6"/>
      <c r="K661" s="6"/>
      <c r="L661" s="6"/>
      <c r="M661" s="6"/>
    </row>
    <row r="662" spans="7:13" s="2" customFormat="1" x14ac:dyDescent="0.35">
      <c r="G662" s="6"/>
      <c r="H662" s="6"/>
      <c r="I662" s="6"/>
      <c r="J662" s="6"/>
      <c r="K662" s="6"/>
      <c r="L662" s="6"/>
      <c r="M662" s="6"/>
    </row>
    <row r="663" spans="7:13" s="2" customFormat="1" x14ac:dyDescent="0.35">
      <c r="G663" s="6"/>
      <c r="H663" s="6"/>
      <c r="I663" s="6"/>
      <c r="J663" s="6"/>
      <c r="K663" s="6"/>
      <c r="L663" s="6"/>
      <c r="M663" s="6"/>
    </row>
    <row r="664" spans="7:13" s="2" customFormat="1" x14ac:dyDescent="0.35">
      <c r="G664" s="6"/>
      <c r="H664" s="6"/>
      <c r="I664" s="6"/>
      <c r="J664" s="6"/>
      <c r="K664" s="6"/>
      <c r="L664" s="6"/>
      <c r="M664" s="6"/>
    </row>
    <row r="665" spans="7:13" s="2" customFormat="1" x14ac:dyDescent="0.35">
      <c r="G665" s="6"/>
      <c r="H665" s="6"/>
      <c r="I665" s="6"/>
      <c r="J665" s="6"/>
      <c r="K665" s="6"/>
      <c r="L665" s="6"/>
      <c r="M665" s="6"/>
    </row>
    <row r="666" spans="7:13" s="2" customFormat="1" x14ac:dyDescent="0.35">
      <c r="G666" s="6"/>
      <c r="H666" s="6"/>
      <c r="I666" s="6"/>
      <c r="J666" s="6"/>
      <c r="K666" s="6"/>
      <c r="L666" s="6"/>
      <c r="M666" s="6"/>
    </row>
    <row r="667" spans="7:13" s="2" customFormat="1" x14ac:dyDescent="0.35">
      <c r="G667" s="6"/>
      <c r="H667" s="6"/>
      <c r="I667" s="6"/>
      <c r="J667" s="6"/>
      <c r="K667" s="6"/>
      <c r="L667" s="6"/>
      <c r="M667" s="6"/>
    </row>
    <row r="668" spans="7:13" s="2" customFormat="1" x14ac:dyDescent="0.35">
      <c r="G668" s="6"/>
      <c r="H668" s="6"/>
      <c r="I668" s="6"/>
      <c r="J668" s="6"/>
      <c r="K668" s="6"/>
      <c r="L668" s="6"/>
      <c r="M668" s="6"/>
    </row>
    <row r="669" spans="7:13" s="2" customFormat="1" x14ac:dyDescent="0.35">
      <c r="G669" s="6"/>
      <c r="H669" s="6"/>
      <c r="I669" s="6"/>
      <c r="J669" s="6"/>
      <c r="K669" s="6"/>
      <c r="L669" s="6"/>
      <c r="M669" s="6"/>
    </row>
    <row r="670" spans="7:13" s="2" customFormat="1" x14ac:dyDescent="0.35">
      <c r="G670" s="6"/>
      <c r="H670" s="6"/>
      <c r="I670" s="6"/>
      <c r="J670" s="6"/>
      <c r="K670" s="6"/>
      <c r="L670" s="6"/>
      <c r="M670" s="6"/>
    </row>
    <row r="671" spans="7:13" s="2" customFormat="1" x14ac:dyDescent="0.35">
      <c r="G671" s="6"/>
      <c r="H671" s="6"/>
      <c r="I671" s="6"/>
      <c r="J671" s="6"/>
      <c r="K671" s="6"/>
      <c r="L671" s="6"/>
      <c r="M671" s="6"/>
    </row>
    <row r="672" spans="7:13" s="2" customFormat="1" x14ac:dyDescent="0.35">
      <c r="G672" s="6"/>
      <c r="H672" s="6"/>
      <c r="I672" s="6"/>
      <c r="J672" s="6"/>
      <c r="K672" s="6"/>
      <c r="L672" s="6"/>
      <c r="M672" s="6"/>
    </row>
    <row r="673" spans="7:13" s="2" customFormat="1" x14ac:dyDescent="0.35">
      <c r="G673" s="6"/>
      <c r="H673" s="6"/>
      <c r="I673" s="6"/>
      <c r="J673" s="6"/>
      <c r="K673" s="6"/>
      <c r="L673" s="6"/>
      <c r="M673" s="6"/>
    </row>
    <row r="674" spans="7:13" s="2" customFormat="1" x14ac:dyDescent="0.35">
      <c r="G674" s="6"/>
      <c r="H674" s="6"/>
      <c r="I674" s="6"/>
      <c r="J674" s="6"/>
      <c r="K674" s="6"/>
      <c r="L674" s="6"/>
      <c r="M674" s="6"/>
    </row>
    <row r="675" spans="7:13" s="2" customFormat="1" x14ac:dyDescent="0.35">
      <c r="G675" s="6"/>
      <c r="H675" s="6"/>
      <c r="I675" s="6"/>
      <c r="J675" s="6"/>
      <c r="K675" s="6"/>
      <c r="L675" s="6"/>
      <c r="M675" s="6"/>
    </row>
    <row r="676" spans="7:13" s="2" customFormat="1" x14ac:dyDescent="0.35">
      <c r="G676" s="6"/>
      <c r="H676" s="6"/>
      <c r="I676" s="6"/>
      <c r="J676" s="6"/>
      <c r="K676" s="6"/>
      <c r="L676" s="6"/>
      <c r="M676" s="6"/>
    </row>
    <row r="677" spans="7:13" s="2" customFormat="1" x14ac:dyDescent="0.35">
      <c r="G677" s="6"/>
      <c r="H677" s="6"/>
      <c r="I677" s="6"/>
      <c r="J677" s="6"/>
      <c r="K677" s="6"/>
      <c r="L677" s="6"/>
      <c r="M677" s="6"/>
    </row>
    <row r="678" spans="7:13" s="2" customFormat="1" x14ac:dyDescent="0.35">
      <c r="G678" s="6"/>
      <c r="H678" s="6"/>
      <c r="I678" s="6"/>
      <c r="J678" s="6"/>
      <c r="K678" s="6"/>
      <c r="L678" s="6"/>
      <c r="M678" s="6"/>
    </row>
    <row r="679" spans="7:13" s="2" customFormat="1" x14ac:dyDescent="0.35">
      <c r="G679" s="6"/>
      <c r="H679" s="6"/>
      <c r="I679" s="6"/>
      <c r="J679" s="6"/>
      <c r="K679" s="6"/>
      <c r="L679" s="6"/>
      <c r="M679" s="6"/>
    </row>
    <row r="680" spans="7:13" s="2" customFormat="1" x14ac:dyDescent="0.35">
      <c r="G680" s="6"/>
      <c r="H680" s="6"/>
      <c r="I680" s="6"/>
      <c r="J680" s="6"/>
      <c r="K680" s="6"/>
      <c r="L680" s="6"/>
      <c r="M680" s="6"/>
    </row>
    <row r="681" spans="7:13" s="2" customFormat="1" x14ac:dyDescent="0.35">
      <c r="G681" s="6"/>
      <c r="H681" s="6"/>
      <c r="I681" s="6"/>
      <c r="J681" s="6"/>
      <c r="K681" s="6"/>
      <c r="L681" s="6"/>
      <c r="M681" s="6"/>
    </row>
    <row r="682" spans="7:13" s="2" customFormat="1" x14ac:dyDescent="0.35">
      <c r="G682" s="6"/>
      <c r="H682" s="6"/>
      <c r="I682" s="6"/>
      <c r="J682" s="6"/>
      <c r="K682" s="6"/>
      <c r="L682" s="6"/>
      <c r="M682" s="6"/>
    </row>
    <row r="683" spans="7:13" s="2" customFormat="1" x14ac:dyDescent="0.35">
      <c r="G683" s="6"/>
      <c r="H683" s="6"/>
      <c r="I683" s="6"/>
      <c r="J683" s="6"/>
      <c r="K683" s="6"/>
      <c r="L683" s="6"/>
      <c r="M683" s="6"/>
    </row>
    <row r="684" spans="7:13" s="2" customFormat="1" x14ac:dyDescent="0.35">
      <c r="G684" s="6"/>
      <c r="H684" s="6"/>
      <c r="I684" s="6"/>
      <c r="J684" s="6"/>
      <c r="K684" s="6"/>
      <c r="L684" s="6"/>
      <c r="M684" s="6"/>
    </row>
    <row r="685" spans="7:13" s="2" customFormat="1" x14ac:dyDescent="0.35">
      <c r="G685" s="6"/>
      <c r="H685" s="6"/>
      <c r="I685" s="6"/>
      <c r="J685" s="6"/>
      <c r="K685" s="6"/>
      <c r="L685" s="6"/>
      <c r="M685" s="6"/>
    </row>
    <row r="686" spans="7:13" s="2" customFormat="1" x14ac:dyDescent="0.35">
      <c r="G686" s="6"/>
      <c r="H686" s="6"/>
      <c r="I686" s="6"/>
      <c r="J686" s="6"/>
      <c r="K686" s="6"/>
      <c r="L686" s="6"/>
      <c r="M686" s="6"/>
    </row>
    <row r="687" spans="7:13" s="2" customFormat="1" x14ac:dyDescent="0.35">
      <c r="G687" s="6"/>
      <c r="H687" s="6"/>
      <c r="I687" s="6"/>
      <c r="J687" s="6"/>
      <c r="K687" s="6"/>
      <c r="L687" s="6"/>
      <c r="M687" s="6"/>
    </row>
    <row r="688" spans="7:13" s="2" customFormat="1" x14ac:dyDescent="0.35">
      <c r="G688" s="6"/>
      <c r="H688" s="6"/>
      <c r="I688" s="6"/>
      <c r="J688" s="6"/>
      <c r="K688" s="6"/>
      <c r="L688" s="6"/>
      <c r="M688" s="6"/>
    </row>
    <row r="689" spans="7:13" s="2" customFormat="1" x14ac:dyDescent="0.35">
      <c r="G689" s="6"/>
      <c r="H689" s="6"/>
      <c r="I689" s="6"/>
      <c r="J689" s="6"/>
      <c r="K689" s="6"/>
      <c r="L689" s="6"/>
      <c r="M689" s="6"/>
    </row>
    <row r="690" spans="7:13" s="2" customFormat="1" x14ac:dyDescent="0.35">
      <c r="G690" s="6"/>
      <c r="H690" s="6"/>
      <c r="I690" s="6"/>
      <c r="J690" s="6"/>
      <c r="K690" s="6"/>
      <c r="L690" s="6"/>
      <c r="M690" s="6"/>
    </row>
    <row r="691" spans="7:13" s="2" customFormat="1" x14ac:dyDescent="0.35">
      <c r="G691" s="6"/>
      <c r="H691" s="6"/>
      <c r="I691" s="6"/>
      <c r="J691" s="6"/>
      <c r="K691" s="6"/>
      <c r="L691" s="6"/>
      <c r="M691" s="6"/>
    </row>
    <row r="692" spans="7:13" s="2" customFormat="1" x14ac:dyDescent="0.35">
      <c r="G692" s="6"/>
      <c r="H692" s="6"/>
      <c r="I692" s="6"/>
      <c r="J692" s="6"/>
      <c r="K692" s="6"/>
      <c r="L692" s="6"/>
      <c r="M692" s="6"/>
    </row>
    <row r="693" spans="7:13" s="2" customFormat="1" x14ac:dyDescent="0.35">
      <c r="G693" s="6"/>
      <c r="H693" s="6"/>
      <c r="I693" s="6"/>
      <c r="J693" s="6"/>
      <c r="K693" s="6"/>
      <c r="L693" s="6"/>
      <c r="M693" s="6"/>
    </row>
    <row r="694" spans="7:13" s="2" customFormat="1" x14ac:dyDescent="0.35">
      <c r="G694" s="6"/>
      <c r="H694" s="6"/>
      <c r="I694" s="6"/>
      <c r="J694" s="6"/>
      <c r="K694" s="6"/>
      <c r="L694" s="6"/>
      <c r="M694" s="6"/>
    </row>
    <row r="695" spans="7:13" s="2" customFormat="1" x14ac:dyDescent="0.35">
      <c r="G695" s="6"/>
      <c r="H695" s="6"/>
      <c r="I695" s="6"/>
      <c r="J695" s="6"/>
      <c r="K695" s="6"/>
      <c r="L695" s="6"/>
      <c r="M695" s="6"/>
    </row>
    <row r="696" spans="7:13" s="2" customFormat="1" x14ac:dyDescent="0.35">
      <c r="G696" s="6"/>
      <c r="H696" s="6"/>
      <c r="I696" s="6"/>
      <c r="J696" s="6"/>
      <c r="K696" s="6"/>
      <c r="L696" s="6"/>
      <c r="M696" s="6"/>
    </row>
    <row r="697" spans="7:13" s="2" customFormat="1" x14ac:dyDescent="0.35">
      <c r="G697" s="6"/>
      <c r="H697" s="6"/>
      <c r="I697" s="6"/>
      <c r="J697" s="6"/>
      <c r="K697" s="6"/>
      <c r="L697" s="6"/>
      <c r="M697" s="6"/>
    </row>
    <row r="698" spans="7:13" s="2" customFormat="1" x14ac:dyDescent="0.35">
      <c r="G698" s="6"/>
      <c r="H698" s="6"/>
      <c r="I698" s="6"/>
      <c r="J698" s="6"/>
      <c r="K698" s="6"/>
      <c r="L698" s="6"/>
      <c r="M698" s="6"/>
    </row>
    <row r="699" spans="7:13" s="2" customFormat="1" x14ac:dyDescent="0.35">
      <c r="G699" s="6"/>
      <c r="H699" s="6"/>
      <c r="I699" s="6"/>
      <c r="J699" s="6"/>
      <c r="K699" s="6"/>
      <c r="L699" s="6"/>
      <c r="M699" s="6"/>
    </row>
    <row r="700" spans="7:13" s="2" customFormat="1" x14ac:dyDescent="0.35">
      <c r="G700" s="6"/>
      <c r="H700" s="6"/>
      <c r="I700" s="6"/>
      <c r="J700" s="6"/>
      <c r="K700" s="6"/>
      <c r="L700" s="6"/>
      <c r="M700" s="6"/>
    </row>
    <row r="701" spans="7:13" s="2" customFormat="1" x14ac:dyDescent="0.35">
      <c r="G701" s="6"/>
      <c r="H701" s="6"/>
      <c r="I701" s="6"/>
      <c r="J701" s="6"/>
      <c r="K701" s="6"/>
      <c r="L701" s="6"/>
      <c r="M701" s="6"/>
    </row>
    <row r="702" spans="7:13" s="2" customFormat="1" x14ac:dyDescent="0.35">
      <c r="G702" s="6"/>
      <c r="H702" s="6"/>
      <c r="I702" s="6"/>
      <c r="J702" s="6"/>
      <c r="K702" s="6"/>
      <c r="L702" s="6"/>
      <c r="M702" s="6"/>
    </row>
    <row r="703" spans="7:13" s="2" customFormat="1" x14ac:dyDescent="0.35">
      <c r="G703" s="6"/>
      <c r="H703" s="6"/>
      <c r="I703" s="6"/>
      <c r="J703" s="6"/>
      <c r="K703" s="6"/>
      <c r="L703" s="6"/>
      <c r="M703" s="6"/>
    </row>
    <row r="704" spans="7:13" s="2" customFormat="1" x14ac:dyDescent="0.35">
      <c r="G704" s="6"/>
      <c r="H704" s="6"/>
      <c r="I704" s="6"/>
      <c r="J704" s="6"/>
      <c r="K704" s="6"/>
      <c r="L704" s="6"/>
      <c r="M704" s="6"/>
    </row>
    <row r="705" spans="7:13" s="2" customFormat="1" x14ac:dyDescent="0.35">
      <c r="G705" s="6"/>
      <c r="H705" s="6"/>
      <c r="I705" s="6"/>
      <c r="J705" s="6"/>
      <c r="K705" s="6"/>
      <c r="L705" s="6"/>
      <c r="M705" s="6"/>
    </row>
    <row r="706" spans="7:13" s="2" customFormat="1" x14ac:dyDescent="0.35">
      <c r="G706" s="6"/>
      <c r="H706" s="6"/>
      <c r="I706" s="6"/>
      <c r="J706" s="6"/>
      <c r="K706" s="6"/>
      <c r="L706" s="6"/>
      <c r="M706" s="6"/>
    </row>
    <row r="707" spans="7:13" s="2" customFormat="1" x14ac:dyDescent="0.35">
      <c r="G707" s="6"/>
      <c r="H707" s="6"/>
      <c r="I707" s="6"/>
      <c r="J707" s="6"/>
      <c r="K707" s="6"/>
      <c r="L707" s="6"/>
      <c r="M707" s="6"/>
    </row>
    <row r="708" spans="7:13" s="2" customFormat="1" x14ac:dyDescent="0.35">
      <c r="G708" s="6"/>
      <c r="H708" s="6"/>
      <c r="I708" s="6"/>
      <c r="J708" s="6"/>
      <c r="K708" s="6"/>
      <c r="L708" s="6"/>
      <c r="M708" s="6"/>
    </row>
    <row r="709" spans="7:13" s="2" customFormat="1" x14ac:dyDescent="0.35">
      <c r="G709" s="6"/>
      <c r="H709" s="6"/>
      <c r="I709" s="6"/>
      <c r="J709" s="6"/>
      <c r="K709" s="6"/>
      <c r="L709" s="6"/>
      <c r="M709" s="6"/>
    </row>
    <row r="710" spans="7:13" s="2" customFormat="1" x14ac:dyDescent="0.35">
      <c r="G710" s="6"/>
      <c r="H710" s="6"/>
      <c r="I710" s="6"/>
      <c r="J710" s="6"/>
      <c r="K710" s="6"/>
      <c r="L710" s="6"/>
      <c r="M710" s="6"/>
    </row>
    <row r="711" spans="7:13" s="2" customFormat="1" x14ac:dyDescent="0.35">
      <c r="G711" s="6"/>
      <c r="H711" s="6"/>
      <c r="I711" s="6"/>
      <c r="J711" s="6"/>
      <c r="K711" s="6"/>
      <c r="L711" s="6"/>
      <c r="M711" s="6"/>
    </row>
    <row r="712" spans="7:13" s="2" customFormat="1" x14ac:dyDescent="0.35">
      <c r="G712" s="6"/>
      <c r="H712" s="6"/>
      <c r="I712" s="6"/>
      <c r="J712" s="6"/>
      <c r="K712" s="6"/>
      <c r="L712" s="6"/>
      <c r="M712" s="6"/>
    </row>
    <row r="713" spans="7:13" s="2" customFormat="1" x14ac:dyDescent="0.35">
      <c r="G713" s="6"/>
      <c r="H713" s="6"/>
      <c r="I713" s="6"/>
      <c r="J713" s="6"/>
      <c r="K713" s="6"/>
      <c r="L713" s="6"/>
      <c r="M713" s="6"/>
    </row>
    <row r="714" spans="7:13" s="2" customFormat="1" x14ac:dyDescent="0.35">
      <c r="G714" s="6"/>
      <c r="H714" s="6"/>
      <c r="I714" s="6"/>
      <c r="J714" s="6"/>
      <c r="K714" s="6"/>
      <c r="L714" s="6"/>
      <c r="M714" s="6"/>
    </row>
    <row r="715" spans="7:13" s="2" customFormat="1" x14ac:dyDescent="0.35">
      <c r="G715" s="6"/>
      <c r="H715" s="6"/>
      <c r="I715" s="6"/>
      <c r="J715" s="6"/>
      <c r="K715" s="6"/>
      <c r="L715" s="6"/>
      <c r="M715" s="6"/>
    </row>
    <row r="716" spans="7:13" s="2" customFormat="1" x14ac:dyDescent="0.35">
      <c r="G716" s="6"/>
      <c r="H716" s="6"/>
      <c r="I716" s="6"/>
      <c r="J716" s="6"/>
      <c r="K716" s="6"/>
      <c r="L716" s="6"/>
      <c r="M716" s="6"/>
    </row>
    <row r="717" spans="7:13" s="2" customFormat="1" x14ac:dyDescent="0.35">
      <c r="G717" s="6"/>
      <c r="H717" s="6"/>
      <c r="I717" s="6"/>
      <c r="J717" s="6"/>
      <c r="K717" s="6"/>
      <c r="L717" s="6"/>
      <c r="M717" s="6"/>
    </row>
    <row r="718" spans="7:13" s="2" customFormat="1" x14ac:dyDescent="0.35">
      <c r="G718" s="6"/>
      <c r="H718" s="6"/>
      <c r="I718" s="6"/>
      <c r="J718" s="6"/>
      <c r="K718" s="6"/>
      <c r="L718" s="6"/>
      <c r="M718" s="6"/>
    </row>
    <row r="719" spans="7:13" s="2" customFormat="1" x14ac:dyDescent="0.35">
      <c r="G719" s="6"/>
      <c r="H719" s="6"/>
      <c r="I719" s="6"/>
      <c r="J719" s="6"/>
      <c r="K719" s="6"/>
      <c r="L719" s="6"/>
      <c r="M719" s="6"/>
    </row>
    <row r="720" spans="7:13" s="2" customFormat="1" x14ac:dyDescent="0.35">
      <c r="G720" s="6"/>
      <c r="H720" s="6"/>
      <c r="I720" s="6"/>
      <c r="J720" s="6"/>
      <c r="K720" s="6"/>
      <c r="L720" s="6"/>
      <c r="M720" s="6"/>
    </row>
    <row r="721" spans="7:13" s="2" customFormat="1" x14ac:dyDescent="0.35">
      <c r="G721" s="6"/>
      <c r="H721" s="6"/>
      <c r="I721" s="6"/>
      <c r="J721" s="6"/>
      <c r="K721" s="6"/>
      <c r="L721" s="6"/>
      <c r="M721" s="6"/>
    </row>
    <row r="722" spans="7:13" s="2" customFormat="1" x14ac:dyDescent="0.35">
      <c r="G722" s="6"/>
      <c r="H722" s="6"/>
      <c r="I722" s="6"/>
      <c r="J722" s="6"/>
      <c r="K722" s="6"/>
      <c r="L722" s="6"/>
      <c r="M722" s="6"/>
    </row>
    <row r="723" spans="7:13" s="2" customFormat="1" x14ac:dyDescent="0.35">
      <c r="G723" s="6"/>
      <c r="H723" s="6"/>
      <c r="I723" s="6"/>
      <c r="J723" s="6"/>
      <c r="K723" s="6"/>
      <c r="L723" s="6"/>
      <c r="M723" s="6"/>
    </row>
    <row r="724" spans="7:13" s="2" customFormat="1" x14ac:dyDescent="0.35">
      <c r="G724" s="6"/>
      <c r="H724" s="6"/>
      <c r="I724" s="6"/>
      <c r="J724" s="6"/>
      <c r="K724" s="6"/>
      <c r="L724" s="6"/>
      <c r="M724" s="6"/>
    </row>
    <row r="725" spans="7:13" s="2" customFormat="1" x14ac:dyDescent="0.35">
      <c r="G725" s="6"/>
      <c r="H725" s="6"/>
      <c r="I725" s="6"/>
      <c r="J725" s="6"/>
      <c r="K725" s="6"/>
      <c r="L725" s="6"/>
      <c r="M725" s="6"/>
    </row>
    <row r="726" spans="7:13" s="2" customFormat="1" x14ac:dyDescent="0.35">
      <c r="G726" s="6"/>
      <c r="H726" s="6"/>
      <c r="I726" s="6"/>
      <c r="J726" s="6"/>
      <c r="K726" s="6"/>
      <c r="L726" s="6"/>
      <c r="M726" s="6"/>
    </row>
    <row r="727" spans="7:13" s="2" customFormat="1" x14ac:dyDescent="0.35">
      <c r="G727" s="6"/>
      <c r="H727" s="6"/>
      <c r="I727" s="6"/>
      <c r="J727" s="6"/>
      <c r="K727" s="6"/>
      <c r="L727" s="6"/>
      <c r="M727" s="6"/>
    </row>
    <row r="728" spans="7:13" s="2" customFormat="1" x14ac:dyDescent="0.35">
      <c r="G728" s="6"/>
      <c r="H728" s="6"/>
      <c r="I728" s="6"/>
      <c r="J728" s="6"/>
      <c r="K728" s="6"/>
      <c r="L728" s="6"/>
      <c r="M728" s="6"/>
    </row>
    <row r="729" spans="7:13" s="2" customFormat="1" x14ac:dyDescent="0.35">
      <c r="G729" s="6"/>
      <c r="H729" s="6"/>
      <c r="I729" s="6"/>
      <c r="J729" s="6"/>
      <c r="K729" s="6"/>
      <c r="L729" s="6"/>
      <c r="M729" s="6"/>
    </row>
    <row r="730" spans="7:13" s="2" customFormat="1" x14ac:dyDescent="0.35">
      <c r="G730" s="6"/>
      <c r="H730" s="6"/>
      <c r="I730" s="6"/>
      <c r="J730" s="6"/>
      <c r="K730" s="6"/>
      <c r="L730" s="6"/>
      <c r="M730" s="6"/>
    </row>
    <row r="731" spans="7:13" s="2" customFormat="1" x14ac:dyDescent="0.35">
      <c r="G731" s="6"/>
      <c r="H731" s="6"/>
      <c r="I731" s="6"/>
      <c r="J731" s="6"/>
      <c r="K731" s="6"/>
      <c r="L731" s="6"/>
      <c r="M731" s="6"/>
    </row>
    <row r="732" spans="7:13" s="2" customFormat="1" x14ac:dyDescent="0.35">
      <c r="G732" s="6"/>
      <c r="H732" s="6"/>
      <c r="I732" s="6"/>
      <c r="J732" s="6"/>
      <c r="K732" s="6"/>
      <c r="L732" s="6"/>
      <c r="M732" s="6"/>
    </row>
    <row r="733" spans="7:13" s="2" customFormat="1" x14ac:dyDescent="0.35">
      <c r="G733" s="6"/>
      <c r="H733" s="6"/>
      <c r="I733" s="6"/>
      <c r="J733" s="6"/>
      <c r="K733" s="6"/>
      <c r="L733" s="6"/>
      <c r="M733" s="6"/>
    </row>
    <row r="734" spans="7:13" s="2" customFormat="1" x14ac:dyDescent="0.35">
      <c r="G734" s="6"/>
      <c r="H734" s="6"/>
      <c r="I734" s="6"/>
      <c r="J734" s="6"/>
      <c r="K734" s="6"/>
      <c r="L734" s="6"/>
      <c r="M734" s="6"/>
    </row>
    <row r="735" spans="7:13" s="2" customFormat="1" x14ac:dyDescent="0.35">
      <c r="G735" s="6"/>
      <c r="H735" s="6"/>
      <c r="I735" s="6"/>
      <c r="J735" s="6"/>
      <c r="K735" s="6"/>
      <c r="L735" s="6"/>
      <c r="M735" s="6"/>
    </row>
    <row r="736" spans="7:13" s="2" customFormat="1" x14ac:dyDescent="0.35">
      <c r="G736" s="6"/>
      <c r="H736" s="6"/>
      <c r="I736" s="6"/>
      <c r="J736" s="6"/>
      <c r="K736" s="6"/>
      <c r="L736" s="6"/>
      <c r="M736" s="6"/>
    </row>
    <row r="737" spans="7:13" s="2" customFormat="1" x14ac:dyDescent="0.35">
      <c r="G737" s="6"/>
      <c r="H737" s="6"/>
      <c r="I737" s="6"/>
      <c r="J737" s="6"/>
      <c r="K737" s="6"/>
      <c r="L737" s="6"/>
      <c r="M737" s="6"/>
    </row>
    <row r="738" spans="7:13" s="2" customFormat="1" x14ac:dyDescent="0.35">
      <c r="G738" s="6"/>
      <c r="H738" s="6"/>
      <c r="I738" s="6"/>
      <c r="J738" s="6"/>
      <c r="K738" s="6"/>
      <c r="L738" s="6"/>
      <c r="M738" s="6"/>
    </row>
    <row r="739" spans="7:13" s="2" customFormat="1" x14ac:dyDescent="0.35">
      <c r="G739" s="6"/>
      <c r="H739" s="6"/>
      <c r="I739" s="6"/>
      <c r="J739" s="6"/>
      <c r="K739" s="6"/>
      <c r="L739" s="6"/>
      <c r="M739" s="6"/>
    </row>
    <row r="740" spans="7:13" s="2" customFormat="1" x14ac:dyDescent="0.35">
      <c r="G740" s="6"/>
      <c r="H740" s="6"/>
      <c r="I740" s="6"/>
      <c r="J740" s="6"/>
      <c r="K740" s="6"/>
      <c r="L740" s="6"/>
      <c r="M740" s="6"/>
    </row>
    <row r="741" spans="7:13" s="2" customFormat="1" x14ac:dyDescent="0.35">
      <c r="G741" s="6"/>
      <c r="H741" s="6"/>
      <c r="I741" s="6"/>
      <c r="J741" s="6"/>
      <c r="K741" s="6"/>
      <c r="L741" s="6"/>
      <c r="M741" s="6"/>
    </row>
    <row r="742" spans="7:13" s="2" customFormat="1" x14ac:dyDescent="0.35">
      <c r="G742" s="6"/>
      <c r="H742" s="6"/>
      <c r="I742" s="6"/>
      <c r="J742" s="6"/>
      <c r="K742" s="6"/>
      <c r="L742" s="6"/>
      <c r="M742" s="6"/>
    </row>
    <row r="743" spans="7:13" s="2" customFormat="1" x14ac:dyDescent="0.35">
      <c r="G743" s="6"/>
      <c r="H743" s="6"/>
      <c r="I743" s="6"/>
      <c r="J743" s="6"/>
      <c r="K743" s="6"/>
      <c r="L743" s="6"/>
      <c r="M743" s="6"/>
    </row>
    <row r="744" spans="7:13" s="2" customFormat="1" x14ac:dyDescent="0.35">
      <c r="G744" s="6"/>
      <c r="H744" s="6"/>
      <c r="I744" s="6"/>
      <c r="J744" s="6"/>
      <c r="K744" s="6"/>
      <c r="L744" s="6"/>
      <c r="M744" s="6"/>
    </row>
    <row r="745" spans="7:13" s="2" customFormat="1" x14ac:dyDescent="0.35">
      <c r="G745" s="6"/>
      <c r="H745" s="6"/>
      <c r="I745" s="6"/>
      <c r="J745" s="6"/>
      <c r="K745" s="6"/>
      <c r="L745" s="6"/>
      <c r="M745" s="6"/>
    </row>
    <row r="746" spans="7:13" s="2" customFormat="1" x14ac:dyDescent="0.35">
      <c r="G746" s="6"/>
      <c r="H746" s="6"/>
      <c r="I746" s="6"/>
      <c r="J746" s="6"/>
      <c r="K746" s="6"/>
      <c r="L746" s="6"/>
      <c r="M746" s="6"/>
    </row>
    <row r="747" spans="7:13" s="2" customFormat="1" x14ac:dyDescent="0.35">
      <c r="G747" s="6"/>
      <c r="H747" s="6"/>
      <c r="I747" s="6"/>
      <c r="J747" s="6"/>
      <c r="K747" s="6"/>
      <c r="L747" s="6"/>
      <c r="M747" s="6"/>
    </row>
    <row r="748" spans="7:13" s="2" customFormat="1" x14ac:dyDescent="0.35">
      <c r="G748" s="6"/>
      <c r="H748" s="6"/>
      <c r="I748" s="6"/>
      <c r="J748" s="6"/>
      <c r="K748" s="6"/>
      <c r="L748" s="6"/>
      <c r="M748" s="6"/>
    </row>
    <row r="749" spans="7:13" s="2" customFormat="1" x14ac:dyDescent="0.35">
      <c r="G749" s="6"/>
      <c r="H749" s="6"/>
      <c r="I749" s="6"/>
      <c r="J749" s="6"/>
      <c r="K749" s="6"/>
      <c r="L749" s="6"/>
      <c r="M749" s="6"/>
    </row>
    <row r="750" spans="7:13" s="2" customFormat="1" x14ac:dyDescent="0.35">
      <c r="G750" s="6"/>
      <c r="H750" s="6"/>
      <c r="I750" s="6"/>
      <c r="J750" s="6"/>
      <c r="K750" s="6"/>
      <c r="L750" s="6"/>
      <c r="M750" s="6"/>
    </row>
    <row r="751" spans="7:13" s="2" customFormat="1" x14ac:dyDescent="0.35">
      <c r="G751" s="6"/>
      <c r="H751" s="6"/>
      <c r="I751" s="6"/>
      <c r="J751" s="6"/>
      <c r="K751" s="6"/>
      <c r="L751" s="6"/>
      <c r="M751" s="6"/>
    </row>
    <row r="752" spans="7:13" s="2" customFormat="1" x14ac:dyDescent="0.35">
      <c r="G752" s="6"/>
      <c r="H752" s="6"/>
      <c r="I752" s="6"/>
      <c r="J752" s="6"/>
      <c r="K752" s="6"/>
      <c r="L752" s="6"/>
      <c r="M752" s="6"/>
    </row>
    <row r="753" spans="7:13" s="2" customFormat="1" x14ac:dyDescent="0.35">
      <c r="G753" s="6"/>
      <c r="H753" s="6"/>
      <c r="I753" s="6"/>
      <c r="J753" s="6"/>
      <c r="K753" s="6"/>
      <c r="L753" s="6"/>
      <c r="M753" s="6"/>
    </row>
    <row r="754" spans="7:13" s="2" customFormat="1" x14ac:dyDescent="0.35">
      <c r="G754" s="6"/>
      <c r="H754" s="6"/>
      <c r="I754" s="6"/>
      <c r="J754" s="6"/>
      <c r="K754" s="6"/>
      <c r="L754" s="6"/>
      <c r="M754" s="6"/>
    </row>
    <row r="755" spans="7:13" s="2" customFormat="1" x14ac:dyDescent="0.35">
      <c r="G755" s="6"/>
      <c r="H755" s="6"/>
      <c r="I755" s="6"/>
      <c r="J755" s="6"/>
      <c r="K755" s="6"/>
      <c r="L755" s="6"/>
      <c r="M755" s="6"/>
    </row>
    <row r="756" spans="7:13" s="2" customFormat="1" x14ac:dyDescent="0.35">
      <c r="G756" s="6"/>
      <c r="H756" s="6"/>
      <c r="I756" s="6"/>
      <c r="J756" s="6"/>
      <c r="K756" s="6"/>
      <c r="L756" s="6"/>
      <c r="M756" s="6"/>
    </row>
    <row r="757" spans="7:13" s="2" customFormat="1" x14ac:dyDescent="0.35">
      <c r="G757" s="6"/>
      <c r="H757" s="6"/>
      <c r="I757" s="6"/>
      <c r="J757" s="6"/>
      <c r="K757" s="6"/>
      <c r="L757" s="6"/>
      <c r="M757" s="6"/>
    </row>
    <row r="758" spans="7:13" s="2" customFormat="1" x14ac:dyDescent="0.35">
      <c r="G758" s="6"/>
      <c r="H758" s="6"/>
      <c r="I758" s="6"/>
      <c r="J758" s="6"/>
      <c r="K758" s="6"/>
      <c r="L758" s="6"/>
      <c r="M758" s="6"/>
    </row>
    <row r="759" spans="7:13" s="2" customFormat="1" x14ac:dyDescent="0.35">
      <c r="G759" s="6"/>
      <c r="H759" s="6"/>
      <c r="I759" s="6"/>
      <c r="J759" s="6"/>
      <c r="K759" s="6"/>
      <c r="L759" s="6"/>
      <c r="M759" s="6"/>
    </row>
    <row r="760" spans="7:13" s="2" customFormat="1" x14ac:dyDescent="0.35">
      <c r="G760" s="6"/>
      <c r="H760" s="6"/>
      <c r="I760" s="6"/>
      <c r="J760" s="6"/>
      <c r="K760" s="6"/>
      <c r="L760" s="6"/>
      <c r="M760" s="6"/>
    </row>
    <row r="761" spans="7:13" s="2" customFormat="1" x14ac:dyDescent="0.35">
      <c r="G761" s="6"/>
      <c r="H761" s="6"/>
      <c r="I761" s="6"/>
      <c r="J761" s="6"/>
      <c r="K761" s="6"/>
      <c r="L761" s="6"/>
      <c r="M761" s="6"/>
    </row>
    <row r="762" spans="7:13" s="2" customFormat="1" x14ac:dyDescent="0.35">
      <c r="G762" s="6"/>
      <c r="H762" s="6"/>
      <c r="I762" s="6"/>
      <c r="J762" s="6"/>
      <c r="K762" s="6"/>
      <c r="L762" s="6"/>
      <c r="M762" s="6"/>
    </row>
    <row r="763" spans="7:13" s="2" customFormat="1" x14ac:dyDescent="0.35">
      <c r="G763" s="6"/>
      <c r="H763" s="6"/>
      <c r="I763" s="6"/>
      <c r="J763" s="6"/>
      <c r="K763" s="6"/>
      <c r="L763" s="6"/>
      <c r="M763" s="6"/>
    </row>
    <row r="764" spans="7:13" s="2" customFormat="1" x14ac:dyDescent="0.35">
      <c r="G764" s="6"/>
      <c r="H764" s="6"/>
      <c r="I764" s="6"/>
      <c r="J764" s="6"/>
      <c r="K764" s="6"/>
      <c r="L764" s="6"/>
      <c r="M764" s="6"/>
    </row>
    <row r="765" spans="7:13" s="2" customFormat="1" x14ac:dyDescent="0.35">
      <c r="G765" s="6"/>
      <c r="H765" s="6"/>
      <c r="I765" s="6"/>
      <c r="J765" s="6"/>
      <c r="K765" s="6"/>
      <c r="L765" s="6"/>
      <c r="M765" s="6"/>
    </row>
    <row r="766" spans="7:13" s="2" customFormat="1" x14ac:dyDescent="0.35">
      <c r="G766" s="6"/>
      <c r="H766" s="6"/>
      <c r="I766" s="6"/>
      <c r="J766" s="6"/>
      <c r="K766" s="6"/>
      <c r="L766" s="6"/>
      <c r="M766" s="6"/>
    </row>
    <row r="767" spans="7:13" s="2" customFormat="1" x14ac:dyDescent="0.35">
      <c r="G767" s="6"/>
      <c r="H767" s="6"/>
      <c r="I767" s="6"/>
      <c r="J767" s="6"/>
      <c r="K767" s="6"/>
      <c r="L767" s="6"/>
      <c r="M767" s="6"/>
    </row>
    <row r="768" spans="7:13" s="2" customFormat="1" x14ac:dyDescent="0.35">
      <c r="G768" s="6"/>
      <c r="H768" s="6"/>
      <c r="I768" s="6"/>
      <c r="J768" s="6"/>
      <c r="K768" s="6"/>
      <c r="L768" s="6"/>
      <c r="M768" s="6"/>
    </row>
    <row r="769" spans="7:13" s="2" customFormat="1" x14ac:dyDescent="0.35">
      <c r="G769" s="6"/>
      <c r="H769" s="6"/>
      <c r="I769" s="6"/>
      <c r="J769" s="6"/>
      <c r="K769" s="6"/>
      <c r="L769" s="6"/>
      <c r="M769" s="6"/>
    </row>
    <row r="770" spans="7:13" s="2" customFormat="1" x14ac:dyDescent="0.35">
      <c r="G770" s="6"/>
      <c r="H770" s="6"/>
      <c r="I770" s="6"/>
      <c r="J770" s="6"/>
      <c r="K770" s="6"/>
      <c r="L770" s="6"/>
      <c r="M770" s="6"/>
    </row>
    <row r="771" spans="7:13" s="2" customFormat="1" x14ac:dyDescent="0.35">
      <c r="G771" s="6"/>
      <c r="H771" s="6"/>
      <c r="I771" s="6"/>
      <c r="J771" s="6"/>
      <c r="K771" s="6"/>
      <c r="L771" s="6"/>
      <c r="M771" s="6"/>
    </row>
    <row r="772" spans="7:13" s="2" customFormat="1" x14ac:dyDescent="0.35">
      <c r="G772" s="6"/>
      <c r="H772" s="6"/>
      <c r="I772" s="6"/>
      <c r="J772" s="6"/>
      <c r="K772" s="6"/>
      <c r="L772" s="6"/>
      <c r="M772" s="6"/>
    </row>
    <row r="773" spans="7:13" s="2" customFormat="1" x14ac:dyDescent="0.35">
      <c r="G773" s="6"/>
      <c r="H773" s="6"/>
      <c r="I773" s="6"/>
      <c r="J773" s="6"/>
      <c r="K773" s="6"/>
      <c r="L773" s="6"/>
      <c r="M773" s="6"/>
    </row>
    <row r="774" spans="7:13" s="2" customFormat="1" x14ac:dyDescent="0.35">
      <c r="G774" s="6"/>
      <c r="H774" s="6"/>
      <c r="I774" s="6"/>
      <c r="J774" s="6"/>
      <c r="K774" s="6"/>
      <c r="L774" s="6"/>
      <c r="M774" s="6"/>
    </row>
    <row r="775" spans="7:13" s="2" customFormat="1" x14ac:dyDescent="0.35">
      <c r="G775" s="6"/>
      <c r="H775" s="6"/>
      <c r="I775" s="6"/>
      <c r="J775" s="6"/>
      <c r="K775" s="6"/>
      <c r="L775" s="6"/>
      <c r="M775" s="6"/>
    </row>
    <row r="776" spans="7:13" s="2" customFormat="1" x14ac:dyDescent="0.35">
      <c r="G776" s="6"/>
      <c r="H776" s="6"/>
      <c r="I776" s="6"/>
      <c r="J776" s="6"/>
      <c r="K776" s="6"/>
      <c r="L776" s="6"/>
      <c r="M776" s="6"/>
    </row>
    <row r="777" spans="7:13" s="2" customFormat="1" x14ac:dyDescent="0.35">
      <c r="G777" s="6"/>
      <c r="H777" s="6"/>
      <c r="I777" s="6"/>
      <c r="J777" s="6"/>
      <c r="K777" s="6"/>
      <c r="L777" s="6"/>
      <c r="M777" s="6"/>
    </row>
    <row r="778" spans="7:13" s="2" customFormat="1" x14ac:dyDescent="0.35">
      <c r="G778" s="6"/>
      <c r="H778" s="6"/>
      <c r="I778" s="6"/>
      <c r="J778" s="6"/>
      <c r="K778" s="6"/>
      <c r="L778" s="6"/>
      <c r="M778" s="6"/>
    </row>
    <row r="779" spans="7:13" s="2" customFormat="1" x14ac:dyDescent="0.35">
      <c r="G779" s="6"/>
      <c r="H779" s="6"/>
      <c r="I779" s="6"/>
      <c r="J779" s="6"/>
      <c r="K779" s="6"/>
      <c r="L779" s="6"/>
      <c r="M779" s="6"/>
    </row>
    <row r="780" spans="7:13" s="2" customFormat="1" x14ac:dyDescent="0.35">
      <c r="G780" s="6"/>
      <c r="H780" s="6"/>
      <c r="I780" s="6"/>
      <c r="J780" s="6"/>
      <c r="K780" s="6"/>
      <c r="L780" s="6"/>
      <c r="M780" s="6"/>
    </row>
    <row r="781" spans="7:13" s="2" customFormat="1" x14ac:dyDescent="0.35">
      <c r="G781" s="6"/>
      <c r="H781" s="6"/>
      <c r="I781" s="6"/>
      <c r="J781" s="6"/>
      <c r="K781" s="6"/>
      <c r="L781" s="6"/>
      <c r="M781" s="6"/>
    </row>
    <row r="782" spans="7:13" s="2" customFormat="1" x14ac:dyDescent="0.35">
      <c r="G782" s="6"/>
      <c r="H782" s="6"/>
      <c r="I782" s="6"/>
      <c r="J782" s="6"/>
      <c r="K782" s="6"/>
      <c r="L782" s="6"/>
      <c r="M782" s="6"/>
    </row>
    <row r="783" spans="7:13" s="2" customFormat="1" x14ac:dyDescent="0.35">
      <c r="G783" s="6"/>
      <c r="H783" s="6"/>
      <c r="I783" s="6"/>
      <c r="J783" s="6"/>
      <c r="K783" s="6"/>
      <c r="L783" s="6"/>
      <c r="M783" s="6"/>
    </row>
    <row r="784" spans="7:13" s="2" customFormat="1" x14ac:dyDescent="0.35">
      <c r="G784" s="6"/>
      <c r="H784" s="6"/>
      <c r="I784" s="6"/>
      <c r="J784" s="6"/>
      <c r="K784" s="6"/>
      <c r="L784" s="6"/>
      <c r="M784" s="6"/>
    </row>
    <row r="785" spans="7:13" s="2" customFormat="1" x14ac:dyDescent="0.35">
      <c r="G785" s="6"/>
      <c r="H785" s="6"/>
      <c r="I785" s="6"/>
      <c r="J785" s="6"/>
      <c r="K785" s="6"/>
      <c r="L785" s="6"/>
      <c r="M785" s="6"/>
    </row>
    <row r="786" spans="7:13" s="2" customFormat="1" x14ac:dyDescent="0.35">
      <c r="G786" s="6"/>
      <c r="H786" s="6"/>
      <c r="I786" s="6"/>
      <c r="J786" s="6"/>
      <c r="K786" s="6"/>
      <c r="L786" s="6"/>
      <c r="M786" s="6"/>
    </row>
    <row r="787" spans="7:13" s="2" customFormat="1" x14ac:dyDescent="0.35">
      <c r="G787" s="6"/>
      <c r="H787" s="6"/>
      <c r="I787" s="6"/>
      <c r="J787" s="6"/>
      <c r="K787" s="6"/>
      <c r="L787" s="6"/>
      <c r="M787" s="6"/>
    </row>
    <row r="788" spans="7:13" s="2" customFormat="1" x14ac:dyDescent="0.35">
      <c r="G788" s="6"/>
      <c r="H788" s="6"/>
      <c r="I788" s="6"/>
      <c r="J788" s="6"/>
      <c r="K788" s="6"/>
      <c r="L788" s="6"/>
      <c r="M788" s="6"/>
    </row>
    <row r="789" spans="7:13" s="2" customFormat="1" x14ac:dyDescent="0.35">
      <c r="G789" s="6"/>
      <c r="H789" s="6"/>
      <c r="I789" s="6"/>
      <c r="J789" s="6"/>
      <c r="K789" s="6"/>
      <c r="L789" s="6"/>
      <c r="M789" s="6"/>
    </row>
    <row r="790" spans="7:13" s="2" customFormat="1" x14ac:dyDescent="0.35">
      <c r="G790" s="6"/>
      <c r="H790" s="6"/>
      <c r="I790" s="6"/>
      <c r="J790" s="6"/>
      <c r="K790" s="6"/>
      <c r="L790" s="6"/>
      <c r="M790" s="6"/>
    </row>
    <row r="791" spans="7:13" s="2" customFormat="1" x14ac:dyDescent="0.35">
      <c r="G791" s="6"/>
      <c r="H791" s="6"/>
      <c r="I791" s="6"/>
      <c r="J791" s="6"/>
      <c r="K791" s="6"/>
      <c r="L791" s="6"/>
      <c r="M791" s="6"/>
    </row>
    <row r="792" spans="7:13" s="2" customFormat="1" x14ac:dyDescent="0.35">
      <c r="G792" s="6"/>
      <c r="H792" s="6"/>
      <c r="I792" s="6"/>
      <c r="J792" s="6"/>
      <c r="K792" s="6"/>
      <c r="L792" s="6"/>
      <c r="M792" s="6"/>
    </row>
    <row r="793" spans="7:13" s="2" customFormat="1" x14ac:dyDescent="0.35">
      <c r="G793" s="6"/>
      <c r="H793" s="6"/>
      <c r="I793" s="6"/>
      <c r="J793" s="6"/>
      <c r="K793" s="6"/>
      <c r="L793" s="6"/>
      <c r="M793" s="6"/>
    </row>
    <row r="794" spans="7:13" s="2" customFormat="1" x14ac:dyDescent="0.35">
      <c r="G794" s="6"/>
      <c r="H794" s="6"/>
      <c r="I794" s="6"/>
      <c r="J794" s="6"/>
      <c r="K794" s="6"/>
      <c r="L794" s="6"/>
      <c r="M794" s="6"/>
    </row>
    <row r="795" spans="7:13" s="2" customFormat="1" x14ac:dyDescent="0.35">
      <c r="G795" s="6"/>
      <c r="H795" s="6"/>
      <c r="I795" s="6"/>
      <c r="J795" s="6"/>
      <c r="K795" s="6"/>
      <c r="L795" s="6"/>
      <c r="M795" s="6"/>
    </row>
    <row r="796" spans="7:13" s="2" customFormat="1" x14ac:dyDescent="0.35">
      <c r="G796" s="6"/>
      <c r="H796" s="6"/>
      <c r="I796" s="6"/>
      <c r="J796" s="6"/>
      <c r="K796" s="6"/>
      <c r="L796" s="6"/>
      <c r="M796" s="6"/>
    </row>
    <row r="797" spans="7:13" s="2" customFormat="1" x14ac:dyDescent="0.35">
      <c r="G797" s="6"/>
      <c r="H797" s="6"/>
      <c r="I797" s="6"/>
      <c r="J797" s="6"/>
      <c r="K797" s="6"/>
      <c r="L797" s="6"/>
      <c r="M797" s="6"/>
    </row>
    <row r="798" spans="7:13" s="2" customFormat="1" x14ac:dyDescent="0.35">
      <c r="G798" s="6"/>
      <c r="H798" s="6"/>
      <c r="I798" s="6"/>
      <c r="J798" s="6"/>
      <c r="K798" s="6"/>
      <c r="L798" s="6"/>
      <c r="M798" s="6"/>
    </row>
    <row r="799" spans="7:13" s="2" customFormat="1" x14ac:dyDescent="0.35">
      <c r="G799" s="6"/>
      <c r="H799" s="6"/>
      <c r="I799" s="6"/>
      <c r="J799" s="6"/>
      <c r="K799" s="6"/>
      <c r="L799" s="6"/>
      <c r="M799" s="6"/>
    </row>
    <row r="800" spans="7:13" s="2" customFormat="1" x14ac:dyDescent="0.35">
      <c r="G800" s="6"/>
      <c r="H800" s="6"/>
      <c r="I800" s="6"/>
      <c r="J800" s="6"/>
      <c r="K800" s="6"/>
      <c r="L800" s="6"/>
      <c r="M800" s="6"/>
    </row>
    <row r="801" spans="7:13" s="2" customFormat="1" x14ac:dyDescent="0.35">
      <c r="G801" s="6"/>
      <c r="H801" s="6"/>
      <c r="I801" s="6"/>
      <c r="J801" s="6"/>
      <c r="K801" s="6"/>
      <c r="L801" s="6"/>
      <c r="M801" s="6"/>
    </row>
    <row r="802" spans="7:13" s="2" customFormat="1" x14ac:dyDescent="0.35">
      <c r="G802" s="6"/>
      <c r="H802" s="6"/>
      <c r="I802" s="6"/>
      <c r="J802" s="6"/>
      <c r="K802" s="6"/>
      <c r="L802" s="6"/>
      <c r="M802" s="6"/>
    </row>
    <row r="803" spans="7:13" s="2" customFormat="1" x14ac:dyDescent="0.35">
      <c r="G803" s="6"/>
      <c r="H803" s="6"/>
      <c r="I803" s="6"/>
      <c r="J803" s="6"/>
      <c r="K803" s="6"/>
      <c r="L803" s="6"/>
      <c r="M803" s="6"/>
    </row>
    <row r="804" spans="7:13" s="2" customFormat="1" x14ac:dyDescent="0.35">
      <c r="G804" s="6"/>
      <c r="H804" s="6"/>
      <c r="I804" s="6"/>
      <c r="J804" s="6"/>
      <c r="K804" s="6"/>
      <c r="L804" s="6"/>
      <c r="M804" s="6"/>
    </row>
    <row r="805" spans="7:13" s="2" customFormat="1" x14ac:dyDescent="0.35">
      <c r="G805" s="6"/>
      <c r="H805" s="6"/>
      <c r="I805" s="6"/>
      <c r="J805" s="6"/>
      <c r="K805" s="6"/>
      <c r="L805" s="6"/>
      <c r="M805" s="6"/>
    </row>
    <row r="806" spans="7:13" s="2" customFormat="1" x14ac:dyDescent="0.35">
      <c r="G806" s="6"/>
      <c r="H806" s="6"/>
      <c r="I806" s="6"/>
      <c r="J806" s="6"/>
      <c r="K806" s="6"/>
      <c r="L806" s="6"/>
      <c r="M806" s="6"/>
    </row>
    <row r="807" spans="7:13" s="2" customFormat="1" x14ac:dyDescent="0.35">
      <c r="G807" s="6"/>
      <c r="H807" s="6"/>
      <c r="I807" s="6"/>
      <c r="J807" s="6"/>
      <c r="K807" s="6"/>
      <c r="L807" s="6"/>
      <c r="M807" s="6"/>
    </row>
    <row r="808" spans="7:13" s="2" customFormat="1" x14ac:dyDescent="0.35">
      <c r="G808" s="6"/>
      <c r="H808" s="6"/>
      <c r="I808" s="6"/>
      <c r="J808" s="6"/>
      <c r="K808" s="6"/>
      <c r="L808" s="6"/>
      <c r="M808" s="6"/>
    </row>
    <row r="809" spans="7:13" s="2" customFormat="1" x14ac:dyDescent="0.35">
      <c r="G809" s="6"/>
      <c r="H809" s="6"/>
      <c r="I809" s="6"/>
      <c r="J809" s="6"/>
      <c r="K809" s="6"/>
      <c r="L809" s="6"/>
      <c r="M809" s="6"/>
    </row>
    <row r="810" spans="7:13" s="2" customFormat="1" x14ac:dyDescent="0.35">
      <c r="G810" s="6"/>
      <c r="H810" s="6"/>
      <c r="I810" s="6"/>
      <c r="J810" s="6"/>
      <c r="K810" s="6"/>
      <c r="L810" s="6"/>
      <c r="M810" s="6"/>
    </row>
    <row r="811" spans="7:13" s="2" customFormat="1" x14ac:dyDescent="0.35">
      <c r="G811" s="6"/>
      <c r="H811" s="6"/>
      <c r="I811" s="6"/>
      <c r="J811" s="6"/>
      <c r="K811" s="6"/>
      <c r="L811" s="6"/>
      <c r="M811" s="6"/>
    </row>
    <row r="812" spans="7:13" s="2" customFormat="1" x14ac:dyDescent="0.35">
      <c r="G812" s="6"/>
      <c r="H812" s="6"/>
      <c r="I812" s="6"/>
      <c r="J812" s="6"/>
      <c r="K812" s="6"/>
      <c r="L812" s="6"/>
      <c r="M812" s="6"/>
    </row>
    <row r="813" spans="7:13" s="2" customFormat="1" x14ac:dyDescent="0.35">
      <c r="G813" s="6"/>
      <c r="H813" s="6"/>
      <c r="I813" s="6"/>
      <c r="J813" s="6"/>
      <c r="K813" s="6"/>
      <c r="L813" s="6"/>
      <c r="M813" s="6"/>
    </row>
    <row r="814" spans="7:13" s="2" customFormat="1" x14ac:dyDescent="0.35">
      <c r="G814" s="6"/>
      <c r="H814" s="6"/>
      <c r="I814" s="6"/>
      <c r="J814" s="6"/>
      <c r="K814" s="6"/>
      <c r="L814" s="6"/>
      <c r="M814" s="6"/>
    </row>
    <row r="815" spans="7:13" s="2" customFormat="1" x14ac:dyDescent="0.35">
      <c r="G815" s="6"/>
      <c r="H815" s="6"/>
      <c r="I815" s="6"/>
      <c r="J815" s="6"/>
      <c r="K815" s="6"/>
      <c r="L815" s="6"/>
      <c r="M815" s="6"/>
    </row>
    <row r="816" spans="7:13" s="2" customFormat="1" x14ac:dyDescent="0.35">
      <c r="G816" s="6"/>
      <c r="H816" s="6"/>
      <c r="I816" s="6"/>
      <c r="J816" s="6"/>
      <c r="K816" s="6"/>
      <c r="L816" s="6"/>
      <c r="M816" s="6"/>
    </row>
    <row r="817" spans="7:13" s="2" customFormat="1" x14ac:dyDescent="0.35">
      <c r="G817" s="6"/>
      <c r="H817" s="6"/>
      <c r="I817" s="6"/>
      <c r="J817" s="6"/>
      <c r="K817" s="6"/>
      <c r="L817" s="6"/>
      <c r="M817" s="6"/>
    </row>
    <row r="818" spans="7:13" s="2" customFormat="1" x14ac:dyDescent="0.35">
      <c r="G818" s="6"/>
      <c r="H818" s="6"/>
      <c r="I818" s="6"/>
      <c r="J818" s="6"/>
      <c r="K818" s="6"/>
      <c r="L818" s="6"/>
      <c r="M818" s="6"/>
    </row>
    <row r="819" spans="7:13" s="2" customFormat="1" x14ac:dyDescent="0.35">
      <c r="G819" s="6"/>
      <c r="H819" s="6"/>
      <c r="I819" s="6"/>
      <c r="J819" s="6"/>
      <c r="K819" s="6"/>
      <c r="L819" s="6"/>
      <c r="M819" s="6"/>
    </row>
    <row r="820" spans="7:13" s="2" customFormat="1" x14ac:dyDescent="0.35">
      <c r="G820" s="6"/>
      <c r="H820" s="6"/>
      <c r="I820" s="6"/>
      <c r="J820" s="6"/>
      <c r="K820" s="6"/>
      <c r="L820" s="6"/>
      <c r="M820" s="6"/>
    </row>
    <row r="821" spans="7:13" s="2" customFormat="1" x14ac:dyDescent="0.35">
      <c r="G821" s="6"/>
      <c r="H821" s="6"/>
      <c r="I821" s="6"/>
      <c r="J821" s="6"/>
      <c r="K821" s="6"/>
      <c r="L821" s="6"/>
      <c r="M821" s="6"/>
    </row>
    <row r="822" spans="7:13" s="2" customFormat="1" x14ac:dyDescent="0.35">
      <c r="G822" s="6"/>
      <c r="H822" s="6"/>
      <c r="I822" s="6"/>
      <c r="J822" s="6"/>
      <c r="K822" s="6"/>
      <c r="L822" s="6"/>
      <c r="M822" s="6"/>
    </row>
    <row r="823" spans="7:13" s="2" customFormat="1" x14ac:dyDescent="0.35">
      <c r="G823" s="6"/>
      <c r="H823" s="6"/>
      <c r="I823" s="6"/>
      <c r="J823" s="6"/>
      <c r="K823" s="6"/>
      <c r="L823" s="6"/>
      <c r="M823" s="6"/>
    </row>
    <row r="824" spans="7:13" s="2" customFormat="1" x14ac:dyDescent="0.35">
      <c r="G824" s="6"/>
      <c r="H824" s="6"/>
      <c r="I824" s="6"/>
      <c r="J824" s="6"/>
      <c r="K824" s="6"/>
      <c r="L824" s="6"/>
      <c r="M824" s="6"/>
    </row>
    <row r="825" spans="7:13" s="2" customFormat="1" x14ac:dyDescent="0.35">
      <c r="G825" s="6"/>
      <c r="H825" s="6"/>
      <c r="I825" s="6"/>
      <c r="J825" s="6"/>
      <c r="K825" s="6"/>
      <c r="L825" s="6"/>
      <c r="M825" s="6"/>
    </row>
    <row r="826" spans="7:13" s="2" customFormat="1" x14ac:dyDescent="0.35">
      <c r="G826" s="6"/>
      <c r="H826" s="6"/>
      <c r="I826" s="6"/>
      <c r="J826" s="6"/>
      <c r="K826" s="6"/>
      <c r="L826" s="6"/>
      <c r="M826" s="6"/>
    </row>
    <row r="827" spans="7:13" s="2" customFormat="1" x14ac:dyDescent="0.35">
      <c r="G827" s="6"/>
      <c r="H827" s="6"/>
      <c r="I827" s="6"/>
      <c r="J827" s="6"/>
      <c r="K827" s="6"/>
      <c r="L827" s="6"/>
      <c r="M827" s="6"/>
    </row>
    <row r="828" spans="7:13" s="2" customFormat="1" x14ac:dyDescent="0.35">
      <c r="G828" s="6"/>
      <c r="H828" s="6"/>
      <c r="I828" s="6"/>
      <c r="J828" s="6"/>
      <c r="K828" s="6"/>
      <c r="L828" s="6"/>
      <c r="M828" s="6"/>
    </row>
    <row r="829" spans="7:13" s="2" customFormat="1" x14ac:dyDescent="0.35">
      <c r="G829" s="6"/>
      <c r="H829" s="6"/>
      <c r="I829" s="6"/>
      <c r="J829" s="6"/>
      <c r="K829" s="6"/>
      <c r="L829" s="6"/>
      <c r="M829" s="6"/>
    </row>
    <row r="830" spans="7:13" s="2" customFormat="1" x14ac:dyDescent="0.35">
      <c r="G830" s="6"/>
      <c r="H830" s="6"/>
      <c r="I830" s="6"/>
      <c r="J830" s="6"/>
      <c r="K830" s="6"/>
      <c r="L830" s="6"/>
      <c r="M830" s="6"/>
    </row>
    <row r="831" spans="7:13" s="2" customFormat="1" x14ac:dyDescent="0.35">
      <c r="G831" s="6"/>
      <c r="H831" s="6"/>
      <c r="I831" s="6"/>
      <c r="J831" s="6"/>
      <c r="K831" s="6"/>
      <c r="L831" s="6"/>
      <c r="M831" s="6"/>
    </row>
    <row r="832" spans="7:13" s="2" customFormat="1" x14ac:dyDescent="0.35">
      <c r="G832" s="6"/>
      <c r="H832" s="6"/>
      <c r="I832" s="6"/>
      <c r="J832" s="6"/>
      <c r="K832" s="6"/>
      <c r="L832" s="6"/>
      <c r="M832" s="6"/>
    </row>
    <row r="833" spans="7:13" s="2" customFormat="1" x14ac:dyDescent="0.35">
      <c r="G833" s="6"/>
      <c r="H833" s="6"/>
      <c r="I833" s="6"/>
      <c r="J833" s="6"/>
      <c r="K833" s="6"/>
      <c r="L833" s="6"/>
      <c r="M833" s="6"/>
    </row>
    <row r="834" spans="7:13" s="2" customFormat="1" x14ac:dyDescent="0.35">
      <c r="G834" s="6"/>
      <c r="H834" s="6"/>
      <c r="I834" s="6"/>
      <c r="J834" s="6"/>
      <c r="K834" s="6"/>
      <c r="L834" s="6"/>
      <c r="M834" s="6"/>
    </row>
    <row r="835" spans="7:13" s="2" customFormat="1" x14ac:dyDescent="0.35">
      <c r="G835" s="6"/>
      <c r="H835" s="6"/>
      <c r="I835" s="6"/>
      <c r="J835" s="6"/>
      <c r="K835" s="6"/>
      <c r="L835" s="6"/>
      <c r="M835" s="6"/>
    </row>
    <row r="836" spans="7:13" s="2" customFormat="1" x14ac:dyDescent="0.35">
      <c r="G836" s="6"/>
      <c r="H836" s="6"/>
      <c r="I836" s="6"/>
      <c r="J836" s="6"/>
      <c r="K836" s="6"/>
      <c r="L836" s="6"/>
      <c r="M836" s="6"/>
    </row>
    <row r="837" spans="7:13" s="2" customFormat="1" x14ac:dyDescent="0.35">
      <c r="G837" s="6"/>
      <c r="H837" s="6"/>
      <c r="I837" s="6"/>
      <c r="J837" s="6"/>
      <c r="K837" s="6"/>
      <c r="L837" s="6"/>
      <c r="M837" s="6"/>
    </row>
    <row r="838" spans="7:13" s="2" customFormat="1" x14ac:dyDescent="0.35">
      <c r="G838" s="6"/>
      <c r="H838" s="6"/>
      <c r="I838" s="6"/>
      <c r="J838" s="6"/>
      <c r="K838" s="6"/>
      <c r="L838" s="6"/>
      <c r="M838" s="6"/>
    </row>
    <row r="839" spans="7:13" s="2" customFormat="1" x14ac:dyDescent="0.35">
      <c r="G839" s="6"/>
      <c r="H839" s="6"/>
      <c r="I839" s="6"/>
      <c r="J839" s="6"/>
      <c r="K839" s="6"/>
      <c r="L839" s="6"/>
      <c r="M839" s="6"/>
    </row>
    <row r="840" spans="7:13" s="2" customFormat="1" x14ac:dyDescent="0.35">
      <c r="G840" s="6"/>
      <c r="H840" s="6"/>
      <c r="I840" s="6"/>
      <c r="J840" s="6"/>
      <c r="K840" s="6"/>
      <c r="L840" s="6"/>
      <c r="M840" s="6"/>
    </row>
    <row r="841" spans="7:13" s="2" customFormat="1" x14ac:dyDescent="0.35">
      <c r="G841" s="6"/>
      <c r="H841" s="6"/>
      <c r="I841" s="6"/>
      <c r="J841" s="6"/>
      <c r="K841" s="6"/>
      <c r="L841" s="6"/>
      <c r="M841" s="6"/>
    </row>
    <row r="842" spans="7:13" s="2" customFormat="1" x14ac:dyDescent="0.35">
      <c r="G842" s="6"/>
      <c r="H842" s="6"/>
      <c r="I842" s="6"/>
      <c r="J842" s="6"/>
      <c r="K842" s="6"/>
      <c r="L842" s="6"/>
      <c r="M842" s="6"/>
    </row>
    <row r="843" spans="7:13" s="2" customFormat="1" x14ac:dyDescent="0.35">
      <c r="G843" s="6"/>
      <c r="H843" s="6"/>
      <c r="I843" s="6"/>
      <c r="J843" s="6"/>
      <c r="K843" s="6"/>
      <c r="L843" s="6"/>
      <c r="M843" s="6"/>
    </row>
    <row r="844" spans="7:13" s="2" customFormat="1" x14ac:dyDescent="0.35">
      <c r="G844" s="6"/>
      <c r="H844" s="6"/>
      <c r="I844" s="6"/>
      <c r="J844" s="6"/>
      <c r="K844" s="6"/>
      <c r="L844" s="6"/>
      <c r="M844" s="6"/>
    </row>
    <row r="845" spans="7:13" s="2" customFormat="1" x14ac:dyDescent="0.35">
      <c r="G845" s="6"/>
      <c r="H845" s="6"/>
      <c r="I845" s="6"/>
      <c r="J845" s="6"/>
      <c r="K845" s="6"/>
      <c r="L845" s="6"/>
      <c r="M845" s="6"/>
    </row>
    <row r="846" spans="7:13" s="2" customFormat="1" x14ac:dyDescent="0.35">
      <c r="G846" s="6"/>
      <c r="H846" s="6"/>
      <c r="I846" s="6"/>
      <c r="J846" s="6"/>
      <c r="K846" s="6"/>
      <c r="L846" s="6"/>
      <c r="M846" s="6"/>
    </row>
    <row r="847" spans="7:13" s="2" customFormat="1" x14ac:dyDescent="0.35">
      <c r="G847" s="6"/>
      <c r="H847" s="6"/>
      <c r="I847" s="6"/>
      <c r="J847" s="6"/>
      <c r="K847" s="6"/>
      <c r="L847" s="6"/>
      <c r="M847" s="6"/>
    </row>
    <row r="848" spans="7:13" s="2" customFormat="1" x14ac:dyDescent="0.35">
      <c r="G848" s="6"/>
      <c r="H848" s="6"/>
      <c r="I848" s="6"/>
      <c r="J848" s="6"/>
      <c r="K848" s="6"/>
      <c r="L848" s="6"/>
      <c r="M848" s="6"/>
    </row>
    <row r="849" spans="7:13" s="2" customFormat="1" x14ac:dyDescent="0.35">
      <c r="G849" s="6"/>
      <c r="H849" s="6"/>
      <c r="I849" s="6"/>
      <c r="J849" s="6"/>
      <c r="K849" s="6"/>
      <c r="L849" s="6"/>
      <c r="M849" s="6"/>
    </row>
    <row r="850" spans="7:13" s="2" customFormat="1" x14ac:dyDescent="0.35">
      <c r="G850" s="6"/>
      <c r="H850" s="6"/>
      <c r="I850" s="6"/>
      <c r="J850" s="6"/>
      <c r="K850" s="6"/>
      <c r="L850" s="6"/>
      <c r="M850" s="6"/>
    </row>
    <row r="851" spans="7:13" s="2" customFormat="1" x14ac:dyDescent="0.35">
      <c r="G851" s="6"/>
      <c r="H851" s="6"/>
      <c r="I851" s="6"/>
      <c r="J851" s="6"/>
      <c r="K851" s="6"/>
      <c r="L851" s="6"/>
      <c r="M851" s="6"/>
    </row>
    <row r="852" spans="7:13" s="2" customFormat="1" x14ac:dyDescent="0.35">
      <c r="G852" s="6"/>
      <c r="H852" s="6"/>
      <c r="I852" s="6"/>
      <c r="J852" s="6"/>
      <c r="K852" s="6"/>
      <c r="L852" s="6"/>
      <c r="M852" s="6"/>
    </row>
    <row r="853" spans="7:13" s="2" customFormat="1" x14ac:dyDescent="0.35">
      <c r="G853" s="6"/>
      <c r="H853" s="6"/>
      <c r="I853" s="6"/>
      <c r="J853" s="6"/>
      <c r="K853" s="6"/>
      <c r="L853" s="6"/>
      <c r="M853" s="6"/>
    </row>
    <row r="854" spans="7:13" s="2" customFormat="1" x14ac:dyDescent="0.35">
      <c r="G854" s="6"/>
      <c r="H854" s="6"/>
      <c r="I854" s="6"/>
      <c r="J854" s="6"/>
      <c r="K854" s="6"/>
      <c r="L854" s="6"/>
      <c r="M854" s="6"/>
    </row>
    <row r="855" spans="7:13" s="2" customFormat="1" x14ac:dyDescent="0.35">
      <c r="G855" s="6"/>
      <c r="H855" s="6"/>
      <c r="I855" s="6"/>
      <c r="J855" s="6"/>
      <c r="K855" s="6"/>
      <c r="L855" s="6"/>
      <c r="M855" s="6"/>
    </row>
    <row r="856" spans="7:13" s="2" customFormat="1" x14ac:dyDescent="0.35">
      <c r="G856" s="6"/>
      <c r="H856" s="6"/>
      <c r="I856" s="6"/>
      <c r="J856" s="6"/>
      <c r="K856" s="6"/>
      <c r="L856" s="6"/>
      <c r="M856" s="6"/>
    </row>
    <row r="857" spans="7:13" s="2" customFormat="1" x14ac:dyDescent="0.35">
      <c r="G857" s="6"/>
      <c r="H857" s="6"/>
      <c r="I857" s="6"/>
      <c r="J857" s="6"/>
      <c r="K857" s="6"/>
      <c r="L857" s="6"/>
      <c r="M857" s="6"/>
    </row>
    <row r="858" spans="7:13" s="2" customFormat="1" x14ac:dyDescent="0.35">
      <c r="G858" s="6"/>
      <c r="H858" s="6"/>
      <c r="I858" s="6"/>
      <c r="J858" s="6"/>
      <c r="K858" s="6"/>
      <c r="L858" s="6"/>
      <c r="M858" s="6"/>
    </row>
    <row r="859" spans="7:13" s="2" customFormat="1" x14ac:dyDescent="0.35">
      <c r="G859" s="6"/>
      <c r="H859" s="6"/>
      <c r="I859" s="6"/>
      <c r="J859" s="6"/>
      <c r="K859" s="6"/>
      <c r="L859" s="6"/>
      <c r="M859" s="6"/>
    </row>
    <row r="860" spans="7:13" s="2" customFormat="1" x14ac:dyDescent="0.35">
      <c r="G860" s="6"/>
      <c r="H860" s="6"/>
      <c r="I860" s="6"/>
      <c r="J860" s="6"/>
      <c r="K860" s="6"/>
      <c r="L860" s="6"/>
      <c r="M860" s="6"/>
    </row>
    <row r="861" spans="7:13" s="2" customFormat="1" x14ac:dyDescent="0.35">
      <c r="G861" s="6"/>
      <c r="H861" s="6"/>
      <c r="I861" s="6"/>
      <c r="J861" s="6"/>
      <c r="K861" s="6"/>
      <c r="L861" s="6"/>
      <c r="M861" s="6"/>
    </row>
    <row r="862" spans="7:13" s="2" customFormat="1" x14ac:dyDescent="0.35">
      <c r="G862" s="6"/>
      <c r="H862" s="6"/>
      <c r="I862" s="6"/>
      <c r="J862" s="6"/>
      <c r="K862" s="6"/>
      <c r="L862" s="6"/>
      <c r="M862" s="6"/>
    </row>
    <row r="863" spans="7:13" s="2" customFormat="1" x14ac:dyDescent="0.35">
      <c r="G863" s="6"/>
      <c r="H863" s="6"/>
      <c r="I863" s="6"/>
      <c r="J863" s="6"/>
      <c r="K863" s="6"/>
      <c r="L863" s="6"/>
      <c r="M863" s="6"/>
    </row>
    <row r="864" spans="7:13" s="2" customFormat="1" x14ac:dyDescent="0.35">
      <c r="G864" s="6"/>
      <c r="H864" s="6"/>
      <c r="I864" s="6"/>
      <c r="J864" s="6"/>
      <c r="K864" s="6"/>
      <c r="L864" s="6"/>
      <c r="M864" s="6"/>
    </row>
    <row r="865" spans="7:13" s="2" customFormat="1" x14ac:dyDescent="0.35">
      <c r="G865" s="6"/>
      <c r="H865" s="6"/>
      <c r="I865" s="6"/>
      <c r="J865" s="6"/>
      <c r="K865" s="6"/>
      <c r="L865" s="6"/>
      <c r="M865" s="6"/>
    </row>
    <row r="866" spans="7:13" s="2" customFormat="1" x14ac:dyDescent="0.35">
      <c r="G866" s="6"/>
      <c r="H866" s="6"/>
      <c r="I866" s="6"/>
      <c r="J866" s="6"/>
      <c r="K866" s="6"/>
      <c r="L866" s="6"/>
      <c r="M866" s="6"/>
    </row>
    <row r="867" spans="7:13" s="2" customFormat="1" x14ac:dyDescent="0.35">
      <c r="G867" s="6"/>
      <c r="H867" s="6"/>
      <c r="I867" s="6"/>
      <c r="J867" s="6"/>
      <c r="K867" s="6"/>
      <c r="L867" s="6"/>
      <c r="M867" s="6"/>
    </row>
    <row r="868" spans="7:13" s="2" customFormat="1" x14ac:dyDescent="0.35">
      <c r="G868" s="6"/>
      <c r="H868" s="6"/>
      <c r="I868" s="6"/>
      <c r="J868" s="6"/>
      <c r="K868" s="6"/>
      <c r="L868" s="6"/>
      <c r="M868" s="6"/>
    </row>
    <row r="869" spans="7:13" s="2" customFormat="1" x14ac:dyDescent="0.35">
      <c r="G869" s="6"/>
      <c r="H869" s="6"/>
      <c r="I869" s="6"/>
      <c r="J869" s="6"/>
      <c r="K869" s="6"/>
      <c r="L869" s="6"/>
      <c r="M869" s="6"/>
    </row>
    <row r="870" spans="7:13" s="2" customFormat="1" x14ac:dyDescent="0.35">
      <c r="G870" s="6"/>
      <c r="H870" s="6"/>
      <c r="I870" s="6"/>
      <c r="J870" s="6"/>
      <c r="K870" s="6"/>
      <c r="L870" s="6"/>
      <c r="M870" s="6"/>
    </row>
    <row r="871" spans="7:13" s="2" customFormat="1" x14ac:dyDescent="0.35">
      <c r="G871" s="6"/>
      <c r="H871" s="6"/>
      <c r="I871" s="6"/>
      <c r="J871" s="6"/>
      <c r="K871" s="6"/>
      <c r="L871" s="6"/>
      <c r="M871" s="6"/>
    </row>
    <row r="872" spans="7:13" s="2" customFormat="1" x14ac:dyDescent="0.35">
      <c r="G872" s="6"/>
      <c r="H872" s="6"/>
      <c r="I872" s="6"/>
      <c r="J872" s="6"/>
      <c r="K872" s="6"/>
      <c r="L872" s="6"/>
      <c r="M872" s="6"/>
    </row>
    <row r="873" spans="7:13" s="2" customFormat="1" x14ac:dyDescent="0.35">
      <c r="G873" s="6"/>
      <c r="H873" s="6"/>
      <c r="I873" s="6"/>
      <c r="J873" s="6"/>
      <c r="K873" s="6"/>
      <c r="L873" s="6"/>
      <c r="M873" s="6"/>
    </row>
    <row r="874" spans="7:13" s="2" customFormat="1" x14ac:dyDescent="0.35">
      <c r="G874" s="6"/>
      <c r="H874" s="6"/>
      <c r="I874" s="6"/>
      <c r="J874" s="6"/>
      <c r="K874" s="6"/>
      <c r="L874" s="6"/>
      <c r="M874" s="6"/>
    </row>
    <row r="875" spans="7:13" s="2" customFormat="1" x14ac:dyDescent="0.35">
      <c r="G875" s="6"/>
      <c r="H875" s="6"/>
      <c r="I875" s="6"/>
      <c r="J875" s="6"/>
      <c r="K875" s="6"/>
      <c r="L875" s="6"/>
      <c r="M875" s="6"/>
    </row>
    <row r="876" spans="7:13" s="2" customFormat="1" x14ac:dyDescent="0.35">
      <c r="G876" s="6"/>
      <c r="H876" s="6"/>
      <c r="I876" s="6"/>
      <c r="J876" s="6"/>
      <c r="K876" s="6"/>
      <c r="L876" s="6"/>
      <c r="M876" s="6"/>
    </row>
    <row r="877" spans="7:13" s="2" customFormat="1" x14ac:dyDescent="0.35">
      <c r="G877" s="6"/>
      <c r="H877" s="6"/>
      <c r="I877" s="6"/>
      <c r="J877" s="6"/>
      <c r="K877" s="6"/>
      <c r="L877" s="6"/>
      <c r="M877" s="6"/>
    </row>
    <row r="878" spans="7:13" s="2" customFormat="1" x14ac:dyDescent="0.35">
      <c r="G878" s="6"/>
      <c r="H878" s="6"/>
      <c r="I878" s="6"/>
      <c r="J878" s="6"/>
      <c r="K878" s="6"/>
      <c r="L878" s="6"/>
      <c r="M878" s="6"/>
    </row>
    <row r="879" spans="7:13" s="2" customFormat="1" x14ac:dyDescent="0.35">
      <c r="G879" s="6"/>
      <c r="H879" s="6"/>
      <c r="I879" s="6"/>
      <c r="J879" s="6"/>
      <c r="K879" s="6"/>
      <c r="L879" s="6"/>
      <c r="M879" s="6"/>
    </row>
    <row r="880" spans="7:13" s="2" customFormat="1" x14ac:dyDescent="0.35">
      <c r="G880" s="6"/>
      <c r="H880" s="6"/>
      <c r="I880" s="6"/>
      <c r="J880" s="6"/>
      <c r="K880" s="6"/>
      <c r="L880" s="6"/>
      <c r="M880" s="6"/>
    </row>
    <row r="881" spans="7:13" s="2" customFormat="1" x14ac:dyDescent="0.35">
      <c r="G881" s="6"/>
      <c r="H881" s="6"/>
      <c r="I881" s="6"/>
      <c r="J881" s="6"/>
      <c r="K881" s="6"/>
      <c r="L881" s="6"/>
      <c r="M881" s="6"/>
    </row>
    <row r="882" spans="7:13" s="2" customFormat="1" x14ac:dyDescent="0.35">
      <c r="G882" s="6"/>
      <c r="H882" s="6"/>
      <c r="I882" s="6"/>
      <c r="J882" s="6"/>
      <c r="K882" s="6"/>
      <c r="L882" s="6"/>
      <c r="M882" s="6"/>
    </row>
    <row r="883" spans="7:13" s="2" customFormat="1" x14ac:dyDescent="0.35">
      <c r="G883" s="6"/>
      <c r="H883" s="6"/>
      <c r="I883" s="6"/>
      <c r="J883" s="6"/>
      <c r="K883" s="6"/>
      <c r="L883" s="6"/>
      <c r="M883" s="6"/>
    </row>
    <row r="884" spans="7:13" s="2" customFormat="1" x14ac:dyDescent="0.35">
      <c r="G884" s="6"/>
      <c r="H884" s="6"/>
      <c r="I884" s="6"/>
      <c r="J884" s="6"/>
      <c r="K884" s="6"/>
      <c r="L884" s="6"/>
      <c r="M884" s="6"/>
    </row>
    <row r="885" spans="7:13" s="2" customFormat="1" x14ac:dyDescent="0.35">
      <c r="G885" s="6"/>
      <c r="H885" s="6"/>
      <c r="I885" s="6"/>
      <c r="J885" s="6"/>
      <c r="K885" s="6"/>
      <c r="L885" s="6"/>
      <c r="M885" s="6"/>
    </row>
    <row r="886" spans="7:13" s="2" customFormat="1" x14ac:dyDescent="0.35">
      <c r="G886" s="6"/>
      <c r="H886" s="6"/>
      <c r="I886" s="6"/>
      <c r="J886" s="6"/>
      <c r="K886" s="6"/>
      <c r="L886" s="6"/>
      <c r="M886" s="6"/>
    </row>
    <row r="887" spans="7:13" s="2" customFormat="1" x14ac:dyDescent="0.35">
      <c r="G887" s="6"/>
      <c r="H887" s="6"/>
      <c r="I887" s="6"/>
      <c r="J887" s="6"/>
      <c r="K887" s="6"/>
      <c r="L887" s="6"/>
      <c r="M887" s="6"/>
    </row>
    <row r="888" spans="7:13" s="2" customFormat="1" x14ac:dyDescent="0.35">
      <c r="G888" s="6"/>
      <c r="H888" s="6"/>
      <c r="I888" s="6"/>
      <c r="J888" s="6"/>
      <c r="K888" s="6"/>
      <c r="L888" s="6"/>
      <c r="M888" s="6"/>
    </row>
    <row r="889" spans="7:13" s="2" customFormat="1" x14ac:dyDescent="0.35">
      <c r="G889" s="6"/>
      <c r="H889" s="6"/>
      <c r="I889" s="6"/>
      <c r="J889" s="6"/>
      <c r="K889" s="6"/>
      <c r="L889" s="6"/>
      <c r="M889" s="6"/>
    </row>
    <row r="890" spans="7:13" s="2" customFormat="1" x14ac:dyDescent="0.35">
      <c r="G890" s="6"/>
      <c r="H890" s="6"/>
      <c r="I890" s="6"/>
      <c r="J890" s="6"/>
      <c r="K890" s="6"/>
      <c r="L890" s="6"/>
      <c r="M890" s="6"/>
    </row>
    <row r="891" spans="7:13" s="2" customFormat="1" x14ac:dyDescent="0.35">
      <c r="G891" s="6"/>
      <c r="H891" s="6"/>
      <c r="I891" s="6"/>
      <c r="J891" s="6"/>
      <c r="K891" s="6"/>
      <c r="L891" s="6"/>
      <c r="M891" s="6"/>
    </row>
    <row r="892" spans="7:13" s="2" customFormat="1" x14ac:dyDescent="0.35">
      <c r="G892" s="6"/>
      <c r="H892" s="6"/>
      <c r="I892" s="6"/>
      <c r="J892" s="6"/>
      <c r="K892" s="6"/>
      <c r="L892" s="6"/>
      <c r="M892" s="6"/>
    </row>
    <row r="893" spans="7:13" s="2" customFormat="1" x14ac:dyDescent="0.35">
      <c r="G893" s="6"/>
      <c r="H893" s="6"/>
      <c r="I893" s="6"/>
      <c r="J893" s="6"/>
      <c r="K893" s="6"/>
      <c r="L893" s="6"/>
      <c r="M893" s="6"/>
    </row>
    <row r="894" spans="7:13" s="2" customFormat="1" x14ac:dyDescent="0.35">
      <c r="G894" s="6"/>
      <c r="H894" s="6"/>
      <c r="I894" s="6"/>
      <c r="J894" s="6"/>
      <c r="K894" s="6"/>
      <c r="L894" s="6"/>
      <c r="M894" s="6"/>
    </row>
    <row r="895" spans="7:13" s="2" customFormat="1" x14ac:dyDescent="0.35">
      <c r="G895" s="6"/>
      <c r="H895" s="6"/>
      <c r="I895" s="6"/>
      <c r="J895" s="6"/>
      <c r="K895" s="6"/>
      <c r="L895" s="6"/>
      <c r="M895" s="6"/>
    </row>
    <row r="896" spans="7:13" s="2" customFormat="1" x14ac:dyDescent="0.35">
      <c r="G896" s="6"/>
      <c r="H896" s="6"/>
      <c r="I896" s="6"/>
      <c r="J896" s="6"/>
      <c r="K896" s="6"/>
      <c r="L896" s="6"/>
      <c r="M896" s="6"/>
    </row>
    <row r="897" spans="7:13" s="2" customFormat="1" x14ac:dyDescent="0.35">
      <c r="G897" s="6"/>
      <c r="H897" s="6"/>
      <c r="I897" s="6"/>
      <c r="J897" s="6"/>
      <c r="K897" s="6"/>
      <c r="L897" s="6"/>
      <c r="M897" s="6"/>
    </row>
    <row r="898" spans="7:13" s="2" customFormat="1" x14ac:dyDescent="0.35">
      <c r="G898" s="6"/>
      <c r="H898" s="6"/>
      <c r="I898" s="6"/>
      <c r="J898" s="6"/>
      <c r="K898" s="6"/>
      <c r="L898" s="6"/>
      <c r="M898" s="6"/>
    </row>
    <row r="899" spans="7:13" s="2" customFormat="1" x14ac:dyDescent="0.35">
      <c r="G899" s="6"/>
      <c r="H899" s="6"/>
      <c r="I899" s="6"/>
      <c r="J899" s="6"/>
      <c r="K899" s="6"/>
      <c r="L899" s="6"/>
      <c r="M899" s="6"/>
    </row>
    <row r="900" spans="7:13" s="2" customFormat="1" x14ac:dyDescent="0.35">
      <c r="G900" s="6"/>
      <c r="H900" s="6"/>
      <c r="I900" s="6"/>
      <c r="J900" s="6"/>
      <c r="K900" s="6"/>
      <c r="L900" s="6"/>
      <c r="M900" s="6"/>
    </row>
    <row r="901" spans="7:13" s="2" customFormat="1" x14ac:dyDescent="0.35">
      <c r="G901" s="6"/>
      <c r="H901" s="6"/>
      <c r="I901" s="6"/>
      <c r="J901" s="6"/>
      <c r="K901" s="6"/>
      <c r="L901" s="6"/>
      <c r="M901" s="6"/>
    </row>
    <row r="902" spans="7:13" s="2" customFormat="1" x14ac:dyDescent="0.35">
      <c r="G902" s="6"/>
      <c r="H902" s="6"/>
      <c r="I902" s="6"/>
      <c r="J902" s="6"/>
      <c r="K902" s="6"/>
      <c r="L902" s="6"/>
      <c r="M902" s="6"/>
    </row>
    <row r="903" spans="7:13" s="2" customFormat="1" x14ac:dyDescent="0.35">
      <c r="G903" s="6"/>
      <c r="H903" s="6"/>
      <c r="I903" s="6"/>
      <c r="J903" s="6"/>
      <c r="K903" s="6"/>
      <c r="L903" s="6"/>
      <c r="M903" s="6"/>
    </row>
    <row r="904" spans="7:13" s="2" customFormat="1" x14ac:dyDescent="0.35">
      <c r="G904" s="6"/>
      <c r="H904" s="6"/>
      <c r="I904" s="6"/>
      <c r="J904" s="6"/>
      <c r="K904" s="6"/>
      <c r="L904" s="6"/>
      <c r="M904" s="6"/>
    </row>
    <row r="905" spans="7:13" s="2" customFormat="1" x14ac:dyDescent="0.35">
      <c r="G905" s="6"/>
      <c r="H905" s="6"/>
      <c r="I905" s="6"/>
      <c r="J905" s="6"/>
      <c r="K905" s="6"/>
      <c r="L905" s="6"/>
      <c r="M905" s="6"/>
    </row>
    <row r="906" spans="7:13" s="2" customFormat="1" x14ac:dyDescent="0.35">
      <c r="G906" s="6"/>
      <c r="H906" s="6"/>
      <c r="I906" s="6"/>
      <c r="J906" s="6"/>
      <c r="K906" s="6"/>
      <c r="L906" s="6"/>
      <c r="M906" s="6"/>
    </row>
    <row r="907" spans="7:13" s="2" customFormat="1" x14ac:dyDescent="0.35">
      <c r="G907" s="6"/>
      <c r="H907" s="6"/>
      <c r="I907" s="6"/>
      <c r="J907" s="6"/>
      <c r="K907" s="6"/>
      <c r="L907" s="6"/>
      <c r="M907" s="6"/>
    </row>
    <row r="908" spans="7:13" s="2" customFormat="1" x14ac:dyDescent="0.35">
      <c r="G908" s="6"/>
      <c r="H908" s="6"/>
      <c r="I908" s="6"/>
      <c r="J908" s="6"/>
      <c r="K908" s="6"/>
      <c r="L908" s="6"/>
      <c r="M908" s="6"/>
    </row>
    <row r="909" spans="7:13" s="2" customFormat="1" x14ac:dyDescent="0.35">
      <c r="G909" s="6"/>
      <c r="H909" s="6"/>
      <c r="I909" s="6"/>
      <c r="J909" s="6"/>
      <c r="K909" s="6"/>
      <c r="L909" s="6"/>
      <c r="M909" s="6"/>
    </row>
    <row r="910" spans="7:13" s="2" customFormat="1" x14ac:dyDescent="0.35">
      <c r="G910" s="6"/>
      <c r="H910" s="6"/>
      <c r="I910" s="6"/>
      <c r="J910" s="6"/>
      <c r="K910" s="6"/>
      <c r="L910" s="6"/>
      <c r="M910" s="6"/>
    </row>
    <row r="911" spans="7:13" s="2" customFormat="1" x14ac:dyDescent="0.35">
      <c r="G911" s="6"/>
      <c r="H911" s="6"/>
      <c r="I911" s="6"/>
      <c r="J911" s="6"/>
      <c r="K911" s="6"/>
      <c r="L911" s="6"/>
      <c r="M911" s="6"/>
    </row>
    <row r="912" spans="7:13" s="2" customFormat="1" x14ac:dyDescent="0.35">
      <c r="G912" s="6"/>
      <c r="H912" s="6"/>
      <c r="I912" s="6"/>
      <c r="J912" s="6"/>
      <c r="K912" s="6"/>
      <c r="L912" s="6"/>
      <c r="M912" s="6"/>
    </row>
    <row r="913" spans="7:13" s="2" customFormat="1" x14ac:dyDescent="0.35">
      <c r="G913" s="6"/>
      <c r="H913" s="6"/>
      <c r="I913" s="6"/>
      <c r="J913" s="6"/>
      <c r="K913" s="6"/>
      <c r="L913" s="6"/>
      <c r="M913" s="6"/>
    </row>
    <row r="914" spans="7:13" s="2" customFormat="1" x14ac:dyDescent="0.35">
      <c r="G914" s="6"/>
      <c r="H914" s="6"/>
      <c r="I914" s="6"/>
      <c r="J914" s="6"/>
      <c r="K914" s="6"/>
      <c r="L914" s="6"/>
      <c r="M914" s="6"/>
    </row>
    <row r="915" spans="7:13" s="2" customFormat="1" x14ac:dyDescent="0.35">
      <c r="G915" s="6"/>
      <c r="H915" s="6"/>
      <c r="I915" s="6"/>
      <c r="J915" s="6"/>
      <c r="K915" s="6"/>
      <c r="L915" s="6"/>
      <c r="M915" s="6"/>
    </row>
    <row r="916" spans="7:13" s="2" customFormat="1" x14ac:dyDescent="0.35">
      <c r="G916" s="6"/>
      <c r="H916" s="6"/>
      <c r="I916" s="6"/>
      <c r="J916" s="6"/>
      <c r="K916" s="6"/>
      <c r="L916" s="6"/>
      <c r="M916" s="6"/>
    </row>
    <row r="917" spans="7:13" s="2" customFormat="1" x14ac:dyDescent="0.35">
      <c r="G917" s="6"/>
      <c r="H917" s="6"/>
      <c r="I917" s="6"/>
      <c r="J917" s="6"/>
      <c r="K917" s="6"/>
      <c r="L917" s="6"/>
      <c r="M917" s="6"/>
    </row>
    <row r="918" spans="7:13" s="2" customFormat="1" x14ac:dyDescent="0.35">
      <c r="G918" s="6"/>
      <c r="H918" s="6"/>
      <c r="I918" s="6"/>
      <c r="J918" s="6"/>
      <c r="K918" s="6"/>
      <c r="L918" s="6"/>
      <c r="M918" s="6"/>
    </row>
    <row r="919" spans="7:13" s="2" customFormat="1" x14ac:dyDescent="0.35">
      <c r="G919" s="6"/>
      <c r="H919" s="6"/>
      <c r="I919" s="6"/>
      <c r="J919" s="6"/>
      <c r="K919" s="6"/>
      <c r="L919" s="6"/>
      <c r="M919" s="6"/>
    </row>
    <row r="920" spans="7:13" s="2" customFormat="1" x14ac:dyDescent="0.35">
      <c r="G920" s="6"/>
      <c r="H920" s="6"/>
      <c r="I920" s="6"/>
      <c r="J920" s="6"/>
      <c r="K920" s="6"/>
      <c r="L920" s="6"/>
      <c r="M920" s="6"/>
    </row>
    <row r="921" spans="7:13" s="2" customFormat="1" x14ac:dyDescent="0.35">
      <c r="G921" s="6"/>
      <c r="H921" s="6"/>
      <c r="I921" s="6"/>
      <c r="J921" s="6"/>
      <c r="K921" s="6"/>
      <c r="L921" s="6"/>
      <c r="M921" s="6"/>
    </row>
    <row r="922" spans="7:13" s="2" customFormat="1" x14ac:dyDescent="0.35">
      <c r="G922" s="6"/>
      <c r="H922" s="6"/>
      <c r="I922" s="6"/>
      <c r="J922" s="6"/>
      <c r="K922" s="6"/>
      <c r="L922" s="6"/>
      <c r="M922" s="6"/>
    </row>
    <row r="923" spans="7:13" s="2" customFormat="1" x14ac:dyDescent="0.35">
      <c r="G923" s="6"/>
      <c r="H923" s="6"/>
      <c r="I923" s="6"/>
      <c r="J923" s="6"/>
      <c r="K923" s="6"/>
      <c r="L923" s="6"/>
      <c r="M923" s="6"/>
    </row>
    <row r="924" spans="7:13" s="2" customFormat="1" x14ac:dyDescent="0.35">
      <c r="G924" s="6"/>
      <c r="H924" s="6"/>
      <c r="I924" s="6"/>
      <c r="J924" s="6"/>
      <c r="K924" s="6"/>
      <c r="L924" s="6"/>
      <c r="M924" s="6"/>
    </row>
    <row r="925" spans="7:13" s="2" customFormat="1" x14ac:dyDescent="0.35">
      <c r="G925" s="6"/>
      <c r="H925" s="6"/>
      <c r="I925" s="6"/>
      <c r="J925" s="6"/>
      <c r="K925" s="6"/>
      <c r="L925" s="6"/>
      <c r="M925" s="6"/>
    </row>
    <row r="926" spans="7:13" s="2" customFormat="1" x14ac:dyDescent="0.35">
      <c r="G926" s="6"/>
      <c r="H926" s="6"/>
      <c r="I926" s="6"/>
      <c r="J926" s="6"/>
      <c r="K926" s="6"/>
      <c r="L926" s="6"/>
      <c r="M926" s="6"/>
    </row>
    <row r="927" spans="7:13" s="2" customFormat="1" x14ac:dyDescent="0.35">
      <c r="G927" s="6"/>
      <c r="H927" s="6"/>
      <c r="I927" s="6"/>
      <c r="J927" s="6"/>
      <c r="K927" s="6"/>
      <c r="L927" s="6"/>
      <c r="M927" s="6"/>
    </row>
    <row r="928" spans="7:13" s="2" customFormat="1" x14ac:dyDescent="0.35">
      <c r="G928" s="6"/>
      <c r="H928" s="6"/>
      <c r="I928" s="6"/>
      <c r="J928" s="6"/>
      <c r="K928" s="6"/>
      <c r="L928" s="6"/>
      <c r="M928" s="6"/>
    </row>
    <row r="929" spans="7:13" s="2" customFormat="1" x14ac:dyDescent="0.35">
      <c r="G929" s="6"/>
      <c r="H929" s="6"/>
      <c r="I929" s="6"/>
      <c r="J929" s="6"/>
      <c r="K929" s="6"/>
      <c r="L929" s="6"/>
      <c r="M929" s="6"/>
    </row>
    <row r="930" spans="7:13" s="2" customFormat="1" x14ac:dyDescent="0.35">
      <c r="G930" s="6"/>
      <c r="H930" s="6"/>
      <c r="I930" s="6"/>
      <c r="J930" s="6"/>
      <c r="K930" s="6"/>
      <c r="L930" s="6"/>
      <c r="M930" s="6"/>
    </row>
    <row r="931" spans="7:13" s="2" customFormat="1" x14ac:dyDescent="0.35">
      <c r="G931" s="6"/>
      <c r="H931" s="6"/>
      <c r="I931" s="6"/>
      <c r="J931" s="6"/>
      <c r="K931" s="6"/>
      <c r="L931" s="6"/>
      <c r="M931" s="6"/>
    </row>
    <row r="932" spans="7:13" s="2" customFormat="1" x14ac:dyDescent="0.35">
      <c r="G932" s="6"/>
      <c r="H932" s="6"/>
      <c r="I932" s="6"/>
      <c r="J932" s="6"/>
      <c r="K932" s="6"/>
      <c r="L932" s="6"/>
      <c r="M932" s="6"/>
    </row>
    <row r="933" spans="7:13" s="2" customFormat="1" x14ac:dyDescent="0.35">
      <c r="G933" s="6"/>
      <c r="H933" s="6"/>
      <c r="I933" s="6"/>
      <c r="J933" s="6"/>
      <c r="K933" s="6"/>
      <c r="L933" s="6"/>
      <c r="M933" s="6"/>
    </row>
    <row r="934" spans="7:13" s="2" customFormat="1" x14ac:dyDescent="0.35">
      <c r="G934" s="6"/>
      <c r="H934" s="6"/>
      <c r="I934" s="6"/>
      <c r="J934" s="6"/>
      <c r="K934" s="6"/>
      <c r="L934" s="6"/>
      <c r="M934" s="6"/>
    </row>
    <row r="935" spans="7:13" s="2" customFormat="1" x14ac:dyDescent="0.35">
      <c r="G935" s="6"/>
      <c r="H935" s="6"/>
      <c r="I935" s="6"/>
      <c r="J935" s="6"/>
      <c r="K935" s="6"/>
      <c r="L935" s="6"/>
      <c r="M935" s="6"/>
    </row>
    <row r="936" spans="7:13" s="2" customFormat="1" x14ac:dyDescent="0.35">
      <c r="G936" s="6"/>
      <c r="H936" s="6"/>
      <c r="I936" s="6"/>
      <c r="J936" s="6"/>
      <c r="K936" s="6"/>
      <c r="L936" s="6"/>
      <c r="M936" s="6"/>
    </row>
    <row r="937" spans="7:13" s="2" customFormat="1" x14ac:dyDescent="0.35">
      <c r="G937" s="6"/>
      <c r="H937" s="6"/>
      <c r="I937" s="6"/>
      <c r="J937" s="6"/>
      <c r="K937" s="6"/>
      <c r="L937" s="6"/>
      <c r="M937" s="6"/>
    </row>
    <row r="938" spans="7:13" s="2" customFormat="1" x14ac:dyDescent="0.35">
      <c r="G938" s="6"/>
      <c r="H938" s="6"/>
      <c r="I938" s="6"/>
      <c r="J938" s="6"/>
      <c r="K938" s="6"/>
      <c r="L938" s="6"/>
      <c r="M938" s="6"/>
    </row>
    <row r="939" spans="7:13" s="2" customFormat="1" x14ac:dyDescent="0.35">
      <c r="G939" s="6"/>
      <c r="H939" s="6"/>
      <c r="I939" s="6"/>
      <c r="J939" s="6"/>
      <c r="K939" s="6"/>
      <c r="L939" s="6"/>
      <c r="M939" s="6"/>
    </row>
    <row r="940" spans="7:13" s="2" customFormat="1" x14ac:dyDescent="0.35">
      <c r="G940" s="6"/>
      <c r="H940" s="6"/>
      <c r="I940" s="6"/>
      <c r="J940" s="6"/>
      <c r="K940" s="6"/>
      <c r="L940" s="6"/>
      <c r="M940" s="6"/>
    </row>
    <row r="941" spans="7:13" s="2" customFormat="1" x14ac:dyDescent="0.35">
      <c r="G941" s="6"/>
      <c r="H941" s="6"/>
      <c r="I941" s="6"/>
      <c r="J941" s="6"/>
      <c r="K941" s="6"/>
      <c r="L941" s="6"/>
      <c r="M941" s="6"/>
    </row>
    <row r="942" spans="7:13" s="2" customFormat="1" x14ac:dyDescent="0.35">
      <c r="G942" s="6"/>
      <c r="H942" s="6"/>
      <c r="I942" s="6"/>
      <c r="J942" s="6"/>
      <c r="K942" s="6"/>
      <c r="L942" s="6"/>
      <c r="M942" s="6"/>
    </row>
    <row r="943" spans="7:13" s="2" customFormat="1" x14ac:dyDescent="0.35">
      <c r="G943" s="6"/>
      <c r="H943" s="6"/>
      <c r="I943" s="6"/>
      <c r="J943" s="6"/>
      <c r="K943" s="6"/>
      <c r="L943" s="6"/>
      <c r="M943" s="6"/>
    </row>
    <row r="944" spans="7:13" s="2" customFormat="1" x14ac:dyDescent="0.35">
      <c r="G944" s="6"/>
      <c r="H944" s="6"/>
      <c r="I944" s="6"/>
      <c r="J944" s="6"/>
      <c r="K944" s="6"/>
      <c r="L944" s="6"/>
      <c r="M944" s="6"/>
    </row>
    <row r="945" spans="7:13" s="2" customFormat="1" x14ac:dyDescent="0.35">
      <c r="G945" s="6"/>
      <c r="H945" s="6"/>
      <c r="I945" s="6"/>
      <c r="J945" s="6"/>
      <c r="K945" s="6"/>
      <c r="L945" s="6"/>
      <c r="M945" s="6"/>
    </row>
    <row r="946" spans="7:13" s="2" customFormat="1" x14ac:dyDescent="0.35">
      <c r="G946" s="6"/>
      <c r="H946" s="6"/>
      <c r="I946" s="6"/>
      <c r="J946" s="6"/>
      <c r="K946" s="6"/>
      <c r="L946" s="6"/>
      <c r="M946" s="6"/>
    </row>
    <row r="947" spans="7:13" s="2" customFormat="1" x14ac:dyDescent="0.35">
      <c r="G947" s="6"/>
      <c r="H947" s="6"/>
      <c r="I947" s="6"/>
      <c r="J947" s="6"/>
      <c r="K947" s="6"/>
      <c r="L947" s="6"/>
      <c r="M947" s="6"/>
    </row>
    <row r="948" spans="7:13" s="2" customFormat="1" x14ac:dyDescent="0.35">
      <c r="G948" s="6"/>
      <c r="H948" s="6"/>
      <c r="I948" s="6"/>
      <c r="J948" s="6"/>
      <c r="K948" s="6"/>
      <c r="L948" s="6"/>
      <c r="M948" s="6"/>
    </row>
    <row r="949" spans="7:13" s="2" customFormat="1" x14ac:dyDescent="0.35">
      <c r="G949" s="6"/>
      <c r="H949" s="6"/>
      <c r="I949" s="6"/>
      <c r="J949" s="6"/>
      <c r="K949" s="6"/>
      <c r="L949" s="6"/>
      <c r="M949" s="6"/>
    </row>
    <row r="950" spans="7:13" s="2" customFormat="1" x14ac:dyDescent="0.35">
      <c r="G950" s="6"/>
      <c r="H950" s="6"/>
      <c r="I950" s="6"/>
      <c r="J950" s="6"/>
      <c r="K950" s="6"/>
      <c r="L950" s="6"/>
      <c r="M950" s="6"/>
    </row>
    <row r="951" spans="7:13" s="2" customFormat="1" x14ac:dyDescent="0.35">
      <c r="G951" s="6"/>
      <c r="H951" s="6"/>
      <c r="I951" s="6"/>
      <c r="J951" s="6"/>
      <c r="K951" s="6"/>
      <c r="L951" s="6"/>
      <c r="M951" s="6"/>
    </row>
    <row r="952" spans="7:13" s="2" customFormat="1" x14ac:dyDescent="0.35">
      <c r="G952" s="6"/>
      <c r="H952" s="6"/>
      <c r="I952" s="6"/>
      <c r="J952" s="6"/>
      <c r="K952" s="6"/>
      <c r="L952" s="6"/>
      <c r="M952" s="6"/>
    </row>
    <row r="953" spans="7:13" s="2" customFormat="1" x14ac:dyDescent="0.35">
      <c r="G953" s="6"/>
      <c r="H953" s="6"/>
      <c r="I953" s="6"/>
      <c r="J953" s="6"/>
      <c r="K953" s="6"/>
      <c r="L953" s="6"/>
      <c r="M953" s="6"/>
    </row>
    <row r="954" spans="7:13" s="2" customFormat="1" x14ac:dyDescent="0.35">
      <c r="G954" s="6"/>
      <c r="H954" s="6"/>
      <c r="I954" s="6"/>
      <c r="J954" s="6"/>
      <c r="K954" s="6"/>
      <c r="L954" s="6"/>
      <c r="M954" s="6"/>
    </row>
    <row r="955" spans="7:13" s="2" customFormat="1" x14ac:dyDescent="0.35">
      <c r="G955" s="6"/>
      <c r="H955" s="6"/>
      <c r="I955" s="6"/>
      <c r="J955" s="6"/>
      <c r="K955" s="6"/>
      <c r="L955" s="6"/>
      <c r="M955" s="6"/>
    </row>
    <row r="956" spans="7:13" s="2" customFormat="1" x14ac:dyDescent="0.35">
      <c r="G956" s="6"/>
      <c r="H956" s="6"/>
      <c r="I956" s="6"/>
      <c r="J956" s="6"/>
      <c r="K956" s="6"/>
      <c r="L956" s="6"/>
      <c r="M956" s="6"/>
    </row>
    <row r="957" spans="7:13" s="2" customFormat="1" x14ac:dyDescent="0.35">
      <c r="G957" s="6"/>
      <c r="H957" s="6"/>
      <c r="I957" s="6"/>
      <c r="J957" s="6"/>
      <c r="K957" s="6"/>
      <c r="L957" s="6"/>
      <c r="M957" s="6"/>
    </row>
    <row r="958" spans="7:13" s="2" customFormat="1" x14ac:dyDescent="0.35">
      <c r="G958" s="6"/>
      <c r="H958" s="6"/>
      <c r="I958" s="6"/>
      <c r="J958" s="6"/>
      <c r="K958" s="6"/>
      <c r="L958" s="6"/>
      <c r="M958" s="6"/>
    </row>
    <row r="959" spans="7:13" s="2" customFormat="1" x14ac:dyDescent="0.35">
      <c r="G959" s="6"/>
      <c r="H959" s="6"/>
      <c r="I959" s="6"/>
      <c r="J959" s="6"/>
      <c r="K959" s="6"/>
      <c r="L959" s="6"/>
      <c r="M959" s="6"/>
    </row>
    <row r="960" spans="7:13" s="2" customFormat="1" x14ac:dyDescent="0.35">
      <c r="G960" s="6"/>
      <c r="H960" s="6"/>
      <c r="I960" s="6"/>
      <c r="J960" s="6"/>
      <c r="K960" s="6"/>
      <c r="L960" s="6"/>
      <c r="M960" s="6"/>
    </row>
    <row r="961" spans="7:13" s="2" customFormat="1" x14ac:dyDescent="0.35">
      <c r="G961" s="6"/>
      <c r="H961" s="6"/>
      <c r="I961" s="6"/>
      <c r="J961" s="6"/>
      <c r="K961" s="6"/>
      <c r="L961" s="6"/>
      <c r="M961" s="6"/>
    </row>
    <row r="962" spans="7:13" s="2" customFormat="1" x14ac:dyDescent="0.35">
      <c r="G962" s="6"/>
      <c r="H962" s="6"/>
      <c r="I962" s="6"/>
      <c r="J962" s="6"/>
      <c r="K962" s="6"/>
      <c r="L962" s="6"/>
      <c r="M962" s="6"/>
    </row>
    <row r="963" spans="7:13" s="2" customFormat="1" x14ac:dyDescent="0.35">
      <c r="G963" s="6"/>
      <c r="H963" s="6"/>
      <c r="I963" s="6"/>
      <c r="J963" s="6"/>
      <c r="K963" s="6"/>
      <c r="L963" s="6"/>
      <c r="M963" s="6"/>
    </row>
    <row r="964" spans="7:13" s="2" customFormat="1" x14ac:dyDescent="0.35">
      <c r="G964" s="6"/>
      <c r="H964" s="6"/>
      <c r="I964" s="6"/>
      <c r="J964" s="6"/>
      <c r="K964" s="6"/>
      <c r="L964" s="6"/>
      <c r="M964" s="6"/>
    </row>
    <row r="965" spans="7:13" s="2" customFormat="1" x14ac:dyDescent="0.35">
      <c r="G965" s="6"/>
      <c r="H965" s="6"/>
      <c r="I965" s="6"/>
      <c r="J965" s="6"/>
      <c r="K965" s="6"/>
      <c r="L965" s="6"/>
      <c r="M965" s="6"/>
    </row>
    <row r="966" spans="7:13" s="2" customFormat="1" x14ac:dyDescent="0.35">
      <c r="G966" s="6"/>
      <c r="H966" s="6"/>
      <c r="I966" s="6"/>
      <c r="J966" s="6"/>
      <c r="K966" s="6"/>
      <c r="L966" s="6"/>
      <c r="M966" s="6"/>
    </row>
    <row r="967" spans="7:13" s="2" customFormat="1" x14ac:dyDescent="0.35">
      <c r="G967" s="6"/>
      <c r="H967" s="6"/>
      <c r="I967" s="6"/>
      <c r="J967" s="6"/>
      <c r="K967" s="6"/>
      <c r="L967" s="6"/>
      <c r="M967" s="6"/>
    </row>
    <row r="968" spans="7:13" s="2" customFormat="1" x14ac:dyDescent="0.35">
      <c r="G968" s="6"/>
      <c r="H968" s="6"/>
      <c r="I968" s="6"/>
      <c r="J968" s="6"/>
      <c r="K968" s="6"/>
      <c r="L968" s="6"/>
      <c r="M968" s="6"/>
    </row>
    <row r="969" spans="7:13" s="2" customFormat="1" x14ac:dyDescent="0.35">
      <c r="G969" s="6"/>
      <c r="H969" s="6"/>
      <c r="I969" s="6"/>
      <c r="J969" s="6"/>
      <c r="K969" s="6"/>
      <c r="L969" s="6"/>
      <c r="M969" s="6"/>
    </row>
    <row r="970" spans="7:13" s="2" customFormat="1" x14ac:dyDescent="0.35">
      <c r="G970" s="6"/>
      <c r="H970" s="6"/>
      <c r="I970" s="6"/>
      <c r="J970" s="6"/>
      <c r="K970" s="6"/>
      <c r="L970" s="6"/>
      <c r="M970" s="6"/>
    </row>
    <row r="971" spans="7:13" s="2" customFormat="1" x14ac:dyDescent="0.35">
      <c r="G971" s="6"/>
      <c r="H971" s="6"/>
      <c r="I971" s="6"/>
      <c r="J971" s="6"/>
      <c r="K971" s="6"/>
      <c r="L971" s="6"/>
      <c r="M971" s="6"/>
    </row>
    <row r="972" spans="7:13" s="2" customFormat="1" x14ac:dyDescent="0.35">
      <c r="G972" s="6"/>
      <c r="H972" s="6"/>
      <c r="I972" s="6"/>
      <c r="J972" s="6"/>
      <c r="K972" s="6"/>
      <c r="L972" s="6"/>
      <c r="M972" s="6"/>
    </row>
    <row r="973" spans="7:13" s="2" customFormat="1" x14ac:dyDescent="0.35">
      <c r="G973" s="6"/>
      <c r="H973" s="6"/>
      <c r="I973" s="6"/>
      <c r="J973" s="6"/>
      <c r="K973" s="6"/>
      <c r="L973" s="6"/>
      <c r="M973" s="6"/>
    </row>
    <row r="974" spans="7:13" s="2" customFormat="1" x14ac:dyDescent="0.35">
      <c r="G974" s="6"/>
      <c r="H974" s="6"/>
      <c r="I974" s="6"/>
      <c r="J974" s="6"/>
      <c r="K974" s="6"/>
      <c r="L974" s="6"/>
      <c r="M974" s="6"/>
    </row>
    <row r="975" spans="7:13" s="2" customFormat="1" x14ac:dyDescent="0.35">
      <c r="G975" s="6"/>
      <c r="H975" s="6"/>
      <c r="I975" s="6"/>
      <c r="J975" s="6"/>
      <c r="K975" s="6"/>
      <c r="L975" s="6"/>
      <c r="M975" s="6"/>
    </row>
    <row r="976" spans="7:13" s="2" customFormat="1" x14ac:dyDescent="0.35">
      <c r="G976" s="6"/>
      <c r="H976" s="6"/>
      <c r="I976" s="6"/>
      <c r="J976" s="6"/>
      <c r="K976" s="6"/>
      <c r="L976" s="6"/>
      <c r="M976" s="6"/>
    </row>
    <row r="977" spans="7:13" s="2" customFormat="1" x14ac:dyDescent="0.35">
      <c r="G977" s="6"/>
      <c r="H977" s="6"/>
      <c r="I977" s="6"/>
      <c r="J977" s="6"/>
      <c r="K977" s="6"/>
      <c r="L977" s="6"/>
      <c r="M977" s="6"/>
    </row>
    <row r="978" spans="7:13" s="2" customFormat="1" x14ac:dyDescent="0.35">
      <c r="G978" s="6"/>
      <c r="H978" s="6"/>
      <c r="I978" s="6"/>
      <c r="J978" s="6"/>
      <c r="K978" s="6"/>
      <c r="L978" s="6"/>
      <c r="M978" s="6"/>
    </row>
    <row r="979" spans="7:13" s="2" customFormat="1" x14ac:dyDescent="0.35">
      <c r="G979" s="6"/>
      <c r="H979" s="6"/>
      <c r="I979" s="6"/>
      <c r="J979" s="6"/>
      <c r="K979" s="6"/>
      <c r="L979" s="6"/>
      <c r="M979" s="6"/>
    </row>
    <row r="980" spans="7:13" s="2" customFormat="1" x14ac:dyDescent="0.35">
      <c r="G980" s="6"/>
      <c r="H980" s="6"/>
      <c r="I980" s="6"/>
      <c r="J980" s="6"/>
      <c r="K980" s="6"/>
      <c r="L980" s="6"/>
      <c r="M980" s="6"/>
    </row>
    <row r="981" spans="7:13" s="2" customFormat="1" x14ac:dyDescent="0.35">
      <c r="G981" s="6"/>
      <c r="H981" s="6"/>
      <c r="I981" s="6"/>
      <c r="J981" s="6"/>
      <c r="K981" s="6"/>
      <c r="L981" s="6"/>
      <c r="M981" s="6"/>
    </row>
    <row r="982" spans="7:13" s="2" customFormat="1" x14ac:dyDescent="0.35">
      <c r="G982" s="6"/>
      <c r="H982" s="6"/>
      <c r="I982" s="6"/>
      <c r="J982" s="6"/>
      <c r="K982" s="6"/>
      <c r="L982" s="6"/>
      <c r="M982" s="6"/>
    </row>
    <row r="983" spans="7:13" s="2" customFormat="1" x14ac:dyDescent="0.35">
      <c r="G983" s="6"/>
      <c r="H983" s="6"/>
      <c r="I983" s="6"/>
      <c r="J983" s="6"/>
      <c r="K983" s="6"/>
      <c r="L983" s="6"/>
      <c r="M983" s="6"/>
    </row>
    <row r="984" spans="7:13" s="2" customFormat="1" x14ac:dyDescent="0.35">
      <c r="G984" s="6"/>
      <c r="H984" s="6"/>
      <c r="I984" s="6"/>
      <c r="J984" s="6"/>
      <c r="K984" s="6"/>
      <c r="L984" s="6"/>
      <c r="M984" s="6"/>
    </row>
    <row r="985" spans="7:13" s="2" customFormat="1" x14ac:dyDescent="0.35">
      <c r="G985" s="6"/>
      <c r="H985" s="6"/>
      <c r="I985" s="6"/>
      <c r="J985" s="6"/>
      <c r="K985" s="6"/>
      <c r="L985" s="6"/>
      <c r="M985" s="6"/>
    </row>
    <row r="986" spans="7:13" s="2" customFormat="1" x14ac:dyDescent="0.35">
      <c r="G986" s="6"/>
      <c r="H986" s="6"/>
      <c r="I986" s="6"/>
      <c r="J986" s="6"/>
      <c r="K986" s="6"/>
      <c r="L986" s="6"/>
      <c r="M986" s="6"/>
    </row>
    <row r="987" spans="7:13" s="2" customFormat="1" x14ac:dyDescent="0.35">
      <c r="G987" s="6"/>
      <c r="H987" s="6"/>
      <c r="I987" s="6"/>
      <c r="J987" s="6"/>
      <c r="K987" s="6"/>
      <c r="L987" s="6"/>
      <c r="M987" s="6"/>
    </row>
    <row r="988" spans="7:13" s="2" customFormat="1" x14ac:dyDescent="0.35">
      <c r="G988" s="6"/>
      <c r="H988" s="6"/>
      <c r="I988" s="6"/>
      <c r="J988" s="6"/>
      <c r="K988" s="6"/>
      <c r="L988" s="6"/>
      <c r="M988" s="6"/>
    </row>
    <row r="989" spans="7:13" s="2" customFormat="1" x14ac:dyDescent="0.35">
      <c r="G989" s="6"/>
      <c r="H989" s="6"/>
      <c r="I989" s="6"/>
      <c r="J989" s="6"/>
      <c r="K989" s="6"/>
      <c r="L989" s="6"/>
      <c r="M989" s="6"/>
    </row>
    <row r="990" spans="7:13" s="2" customFormat="1" x14ac:dyDescent="0.35">
      <c r="G990" s="6"/>
      <c r="H990" s="6"/>
      <c r="I990" s="6"/>
      <c r="J990" s="6"/>
      <c r="K990" s="6"/>
      <c r="L990" s="6"/>
      <c r="M990" s="6"/>
    </row>
    <row r="991" spans="7:13" s="2" customFormat="1" x14ac:dyDescent="0.35">
      <c r="G991" s="6"/>
      <c r="H991" s="6"/>
      <c r="I991" s="6"/>
      <c r="J991" s="6"/>
      <c r="K991" s="6"/>
      <c r="L991" s="6"/>
      <c r="M991" s="6"/>
    </row>
    <row r="992" spans="7:13" s="2" customFormat="1" x14ac:dyDescent="0.35">
      <c r="G992" s="6"/>
      <c r="H992" s="6"/>
      <c r="I992" s="6"/>
      <c r="J992" s="6"/>
      <c r="K992" s="6"/>
      <c r="L992" s="6"/>
      <c r="M992" s="6"/>
    </row>
    <row r="993" spans="7:13" s="2" customFormat="1" x14ac:dyDescent="0.35">
      <c r="G993" s="6"/>
      <c r="H993" s="6"/>
      <c r="I993" s="6"/>
      <c r="J993" s="6"/>
      <c r="K993" s="6"/>
      <c r="L993" s="6"/>
      <c r="M993" s="6"/>
    </row>
    <row r="994" spans="7:13" s="2" customFormat="1" x14ac:dyDescent="0.35">
      <c r="G994" s="6"/>
      <c r="H994" s="6"/>
      <c r="I994" s="6"/>
      <c r="J994" s="6"/>
      <c r="K994" s="6"/>
      <c r="L994" s="6"/>
      <c r="M994" s="6"/>
    </row>
    <row r="995" spans="7:13" s="2" customFormat="1" x14ac:dyDescent="0.35">
      <c r="G995" s="6"/>
      <c r="H995" s="6"/>
      <c r="I995" s="6"/>
      <c r="J995" s="6"/>
      <c r="K995" s="6"/>
      <c r="L995" s="6"/>
      <c r="M995" s="6"/>
    </row>
    <row r="996" spans="7:13" s="2" customFormat="1" x14ac:dyDescent="0.35">
      <c r="G996" s="6"/>
      <c r="H996" s="6"/>
      <c r="I996" s="6"/>
      <c r="J996" s="6"/>
      <c r="K996" s="6"/>
      <c r="L996" s="6"/>
      <c r="M996" s="6"/>
    </row>
    <row r="997" spans="7:13" s="2" customFormat="1" x14ac:dyDescent="0.35">
      <c r="G997" s="6"/>
      <c r="H997" s="6"/>
      <c r="I997" s="6"/>
      <c r="J997" s="6"/>
      <c r="K997" s="6"/>
      <c r="L997" s="6"/>
      <c r="M997" s="6"/>
    </row>
    <row r="998" spans="7:13" s="2" customFormat="1" x14ac:dyDescent="0.35">
      <c r="G998" s="6"/>
      <c r="H998" s="6"/>
      <c r="I998" s="6"/>
      <c r="J998" s="6"/>
      <c r="K998" s="6"/>
      <c r="L998" s="6"/>
      <c r="M998" s="6"/>
    </row>
    <row r="999" spans="7:13" s="2" customFormat="1" x14ac:dyDescent="0.35">
      <c r="G999" s="6"/>
      <c r="H999" s="6"/>
      <c r="I999" s="6"/>
      <c r="J999" s="6"/>
      <c r="K999" s="6"/>
      <c r="L999" s="6"/>
      <c r="M999" s="6"/>
    </row>
    <row r="1000" spans="7:13" s="2" customFormat="1" x14ac:dyDescent="0.35">
      <c r="G1000" s="6"/>
      <c r="H1000" s="6"/>
      <c r="I1000" s="6"/>
      <c r="J1000" s="6"/>
      <c r="K1000" s="6"/>
      <c r="L1000" s="6"/>
      <c r="M1000" s="6"/>
    </row>
    <row r="1001" spans="7:13" s="2" customFormat="1" x14ac:dyDescent="0.35">
      <c r="G1001" s="6"/>
      <c r="H1001" s="6"/>
      <c r="I1001" s="6"/>
      <c r="J1001" s="6"/>
      <c r="K1001" s="6"/>
      <c r="L1001" s="6"/>
      <c r="M1001" s="6"/>
    </row>
    <row r="1002" spans="7:13" s="2" customFormat="1" x14ac:dyDescent="0.35">
      <c r="G1002" s="6"/>
      <c r="H1002" s="6"/>
      <c r="I1002" s="6"/>
      <c r="J1002" s="6"/>
      <c r="K1002" s="6"/>
      <c r="L1002" s="6"/>
      <c r="M1002" s="6"/>
    </row>
    <row r="1003" spans="7:13" s="2" customFormat="1" x14ac:dyDescent="0.35">
      <c r="G1003" s="6"/>
      <c r="H1003" s="6"/>
      <c r="I1003" s="6"/>
      <c r="J1003" s="6"/>
      <c r="K1003" s="6"/>
      <c r="L1003" s="6"/>
      <c r="M1003" s="6"/>
    </row>
    <row r="1004" spans="7:13" s="2" customFormat="1" x14ac:dyDescent="0.35">
      <c r="G1004" s="6"/>
      <c r="H1004" s="6"/>
      <c r="I1004" s="6"/>
      <c r="J1004" s="6"/>
      <c r="K1004" s="6"/>
      <c r="L1004" s="6"/>
      <c r="M1004" s="6"/>
    </row>
    <row r="1005" spans="7:13" s="2" customFormat="1" x14ac:dyDescent="0.35">
      <c r="G1005" s="6"/>
      <c r="H1005" s="6"/>
      <c r="I1005" s="6"/>
      <c r="J1005" s="6"/>
      <c r="K1005" s="6"/>
      <c r="L1005" s="6"/>
      <c r="M1005" s="6"/>
    </row>
    <row r="1006" spans="7:13" s="2" customFormat="1" x14ac:dyDescent="0.35">
      <c r="G1006" s="6"/>
      <c r="H1006" s="6"/>
      <c r="I1006" s="6"/>
      <c r="J1006" s="6"/>
      <c r="K1006" s="6"/>
      <c r="L1006" s="6"/>
      <c r="M1006" s="6"/>
    </row>
    <row r="1007" spans="7:13" s="2" customFormat="1" x14ac:dyDescent="0.35">
      <c r="G1007" s="6"/>
      <c r="H1007" s="6"/>
      <c r="I1007" s="6"/>
      <c r="J1007" s="6"/>
      <c r="K1007" s="6"/>
      <c r="L1007" s="6"/>
      <c r="M1007" s="6"/>
    </row>
    <row r="1008" spans="7:13" s="2" customFormat="1" x14ac:dyDescent="0.35">
      <c r="G1008" s="6"/>
      <c r="H1008" s="6"/>
      <c r="I1008" s="6"/>
      <c r="J1008" s="6"/>
      <c r="K1008" s="6"/>
      <c r="L1008" s="6"/>
      <c r="M1008" s="6"/>
    </row>
    <row r="1009" spans="7:13" s="2" customFormat="1" x14ac:dyDescent="0.35">
      <c r="G1009" s="6"/>
      <c r="H1009" s="6"/>
      <c r="I1009" s="6"/>
      <c r="J1009" s="6"/>
      <c r="K1009" s="6"/>
      <c r="L1009" s="6"/>
      <c r="M1009" s="6"/>
    </row>
    <row r="1010" spans="7:13" s="2" customFormat="1" x14ac:dyDescent="0.35">
      <c r="G1010" s="6"/>
      <c r="H1010" s="6"/>
      <c r="I1010" s="6"/>
      <c r="J1010" s="6"/>
      <c r="K1010" s="6"/>
      <c r="L1010" s="6"/>
      <c r="M1010" s="6"/>
    </row>
    <row r="1011" spans="7:13" s="2" customFormat="1" x14ac:dyDescent="0.35">
      <c r="G1011" s="6"/>
      <c r="H1011" s="6"/>
      <c r="I1011" s="6"/>
      <c r="J1011" s="6"/>
      <c r="K1011" s="6"/>
      <c r="L1011" s="6"/>
      <c r="M1011" s="6"/>
    </row>
    <row r="1012" spans="7:13" s="2" customFormat="1" x14ac:dyDescent="0.35">
      <c r="G1012" s="6"/>
      <c r="H1012" s="6"/>
      <c r="I1012" s="6"/>
      <c r="J1012" s="6"/>
      <c r="K1012" s="6"/>
      <c r="L1012" s="6"/>
      <c r="M1012" s="6"/>
    </row>
    <row r="1013" spans="7:13" s="2" customFormat="1" x14ac:dyDescent="0.35">
      <c r="G1013" s="6"/>
      <c r="H1013" s="6"/>
      <c r="I1013" s="6"/>
      <c r="J1013" s="6"/>
      <c r="K1013" s="6"/>
      <c r="L1013" s="6"/>
      <c r="M1013" s="6"/>
    </row>
    <row r="1014" spans="7:13" s="2" customFormat="1" x14ac:dyDescent="0.35">
      <c r="G1014" s="6"/>
      <c r="H1014" s="6"/>
      <c r="I1014" s="6"/>
      <c r="J1014" s="6"/>
      <c r="K1014" s="6"/>
      <c r="L1014" s="6"/>
      <c r="M1014" s="6"/>
    </row>
    <row r="1015" spans="7:13" s="2" customFormat="1" x14ac:dyDescent="0.35">
      <c r="G1015" s="6"/>
      <c r="H1015" s="6"/>
      <c r="I1015" s="6"/>
      <c r="J1015" s="6"/>
      <c r="K1015" s="6"/>
      <c r="L1015" s="6"/>
      <c r="M1015" s="6"/>
    </row>
    <row r="1016" spans="7:13" s="2" customFormat="1" x14ac:dyDescent="0.35">
      <c r="G1016" s="6"/>
      <c r="H1016" s="6"/>
      <c r="I1016" s="6"/>
      <c r="J1016" s="6"/>
      <c r="K1016" s="6"/>
      <c r="L1016" s="6"/>
      <c r="M1016" s="6"/>
    </row>
    <row r="1017" spans="7:13" s="2" customFormat="1" x14ac:dyDescent="0.35">
      <c r="G1017" s="6"/>
      <c r="H1017" s="6"/>
      <c r="I1017" s="6"/>
      <c r="J1017" s="6"/>
      <c r="K1017" s="6"/>
      <c r="L1017" s="6"/>
      <c r="M1017" s="6"/>
    </row>
    <row r="1018" spans="7:13" s="2" customFormat="1" x14ac:dyDescent="0.35">
      <c r="G1018" s="6"/>
      <c r="H1018" s="6"/>
      <c r="I1018" s="6"/>
      <c r="J1018" s="6"/>
      <c r="K1018" s="6"/>
      <c r="L1018" s="6"/>
      <c r="M1018" s="6"/>
    </row>
    <row r="1019" spans="7:13" s="2" customFormat="1" x14ac:dyDescent="0.35">
      <c r="G1019" s="6"/>
      <c r="H1019" s="6"/>
      <c r="I1019" s="6"/>
      <c r="J1019" s="6"/>
      <c r="K1019" s="6"/>
      <c r="L1019" s="6"/>
      <c r="M1019" s="6"/>
    </row>
    <row r="1020" spans="7:13" s="2" customFormat="1" x14ac:dyDescent="0.35">
      <c r="G1020" s="6"/>
      <c r="H1020" s="6"/>
      <c r="I1020" s="6"/>
      <c r="J1020" s="6"/>
      <c r="K1020" s="6"/>
      <c r="L1020" s="6"/>
      <c r="M1020" s="6"/>
    </row>
    <row r="1021" spans="7:13" s="2" customFormat="1" x14ac:dyDescent="0.35">
      <c r="G1021" s="6"/>
      <c r="H1021" s="6"/>
      <c r="I1021" s="6"/>
      <c r="J1021" s="6"/>
      <c r="K1021" s="6"/>
      <c r="L1021" s="6"/>
      <c r="M1021" s="6"/>
    </row>
    <row r="1022" spans="7:13" s="2" customFormat="1" x14ac:dyDescent="0.35">
      <c r="G1022" s="6"/>
      <c r="H1022" s="6"/>
      <c r="I1022" s="6"/>
      <c r="J1022" s="6"/>
      <c r="K1022" s="6"/>
      <c r="L1022" s="6"/>
      <c r="M1022" s="6"/>
    </row>
    <row r="1023" spans="7:13" s="2" customFormat="1" x14ac:dyDescent="0.35">
      <c r="G1023" s="6"/>
      <c r="H1023" s="6"/>
      <c r="I1023" s="6"/>
      <c r="J1023" s="6"/>
      <c r="K1023" s="6"/>
      <c r="L1023" s="6"/>
      <c r="M1023" s="6"/>
    </row>
    <row r="1024" spans="7:13" s="2" customFormat="1" x14ac:dyDescent="0.35">
      <c r="G1024" s="6"/>
      <c r="H1024" s="6"/>
      <c r="I1024" s="6"/>
      <c r="J1024" s="6"/>
      <c r="K1024" s="6"/>
      <c r="L1024" s="6"/>
      <c r="M1024" s="6"/>
    </row>
    <row r="1025" spans="7:13" s="2" customFormat="1" x14ac:dyDescent="0.35">
      <c r="G1025" s="6"/>
      <c r="H1025" s="6"/>
      <c r="I1025" s="6"/>
      <c r="J1025" s="6"/>
      <c r="K1025" s="6"/>
      <c r="L1025" s="6"/>
      <c r="M1025" s="6"/>
    </row>
    <row r="1026" spans="7:13" s="2" customFormat="1" x14ac:dyDescent="0.35">
      <c r="G1026" s="6"/>
      <c r="H1026" s="6"/>
      <c r="I1026" s="6"/>
      <c r="J1026" s="6"/>
      <c r="K1026" s="6"/>
      <c r="L1026" s="6"/>
      <c r="M1026" s="6"/>
    </row>
    <row r="1027" spans="7:13" s="2" customFormat="1" x14ac:dyDescent="0.35">
      <c r="G1027" s="6"/>
      <c r="H1027" s="6"/>
      <c r="I1027" s="6"/>
      <c r="J1027" s="6"/>
      <c r="K1027" s="6"/>
      <c r="L1027" s="6"/>
      <c r="M1027" s="6"/>
    </row>
    <row r="1028" spans="7:13" s="2" customFormat="1" x14ac:dyDescent="0.35">
      <c r="G1028" s="6"/>
      <c r="H1028" s="6"/>
      <c r="I1028" s="6"/>
      <c r="J1028" s="6"/>
      <c r="K1028" s="6"/>
      <c r="L1028" s="6"/>
      <c r="M1028" s="6"/>
    </row>
    <row r="1029" spans="7:13" s="2" customFormat="1" x14ac:dyDescent="0.35">
      <c r="G1029" s="6"/>
      <c r="H1029" s="6"/>
      <c r="I1029" s="6"/>
      <c r="J1029" s="6"/>
      <c r="K1029" s="6"/>
      <c r="L1029" s="6"/>
      <c r="M1029" s="6"/>
    </row>
    <row r="1030" spans="7:13" s="2" customFormat="1" x14ac:dyDescent="0.35">
      <c r="G1030" s="6"/>
      <c r="H1030" s="6"/>
      <c r="I1030" s="6"/>
      <c r="J1030" s="6"/>
      <c r="K1030" s="6"/>
      <c r="L1030" s="6"/>
      <c r="M1030" s="6"/>
    </row>
    <row r="1031" spans="7:13" s="2" customFormat="1" x14ac:dyDescent="0.35">
      <c r="G1031" s="6"/>
      <c r="H1031" s="6"/>
      <c r="I1031" s="6"/>
      <c r="J1031" s="6"/>
      <c r="K1031" s="6"/>
      <c r="L1031" s="6"/>
      <c r="M1031" s="6"/>
    </row>
    <row r="1032" spans="7:13" s="2" customFormat="1" x14ac:dyDescent="0.35">
      <c r="G1032" s="6"/>
      <c r="H1032" s="6"/>
      <c r="I1032" s="6"/>
      <c r="J1032" s="6"/>
      <c r="K1032" s="6"/>
      <c r="L1032" s="6"/>
      <c r="M1032" s="6"/>
    </row>
    <row r="1033" spans="7:13" s="2" customFormat="1" x14ac:dyDescent="0.35">
      <c r="G1033" s="6"/>
      <c r="H1033" s="6"/>
      <c r="I1033" s="6"/>
      <c r="J1033" s="6"/>
      <c r="K1033" s="6"/>
      <c r="L1033" s="6"/>
      <c r="M1033" s="6"/>
    </row>
    <row r="1034" spans="7:13" s="2" customFormat="1" x14ac:dyDescent="0.35">
      <c r="G1034" s="6"/>
      <c r="H1034" s="6"/>
      <c r="I1034" s="6"/>
      <c r="J1034" s="6"/>
      <c r="K1034" s="6"/>
      <c r="L1034" s="6"/>
      <c r="M1034" s="6"/>
    </row>
    <row r="1035" spans="7:13" s="2" customFormat="1" x14ac:dyDescent="0.35">
      <c r="G1035" s="6"/>
      <c r="H1035" s="6"/>
      <c r="I1035" s="6"/>
      <c r="J1035" s="6"/>
      <c r="K1035" s="6"/>
      <c r="L1035" s="6"/>
      <c r="M1035" s="6"/>
    </row>
    <row r="1036" spans="7:13" s="2" customFormat="1" x14ac:dyDescent="0.35">
      <c r="G1036" s="6"/>
      <c r="H1036" s="6"/>
      <c r="I1036" s="6"/>
      <c r="J1036" s="6"/>
      <c r="K1036" s="6"/>
      <c r="L1036" s="6"/>
      <c r="M1036" s="6"/>
    </row>
    <row r="1037" spans="7:13" s="2" customFormat="1" x14ac:dyDescent="0.35">
      <c r="G1037" s="6"/>
      <c r="H1037" s="6"/>
      <c r="I1037" s="6"/>
      <c r="J1037" s="6"/>
      <c r="K1037" s="6"/>
      <c r="L1037" s="6"/>
      <c r="M1037" s="6"/>
    </row>
    <row r="1038" spans="7:13" s="2" customFormat="1" x14ac:dyDescent="0.35">
      <c r="G1038" s="6"/>
      <c r="H1038" s="6"/>
      <c r="I1038" s="6"/>
      <c r="J1038" s="6"/>
      <c r="K1038" s="6"/>
      <c r="L1038" s="6"/>
      <c r="M1038" s="6"/>
    </row>
    <row r="1039" spans="7:13" s="2" customFormat="1" x14ac:dyDescent="0.35">
      <c r="G1039" s="6"/>
      <c r="H1039" s="6"/>
      <c r="I1039" s="6"/>
      <c r="J1039" s="6"/>
      <c r="K1039" s="6"/>
      <c r="L1039" s="6"/>
      <c r="M1039" s="6"/>
    </row>
    <row r="1040" spans="7:13" s="2" customFormat="1" x14ac:dyDescent="0.35">
      <c r="G1040" s="6"/>
      <c r="H1040" s="6"/>
      <c r="I1040" s="6"/>
      <c r="J1040" s="6"/>
      <c r="K1040" s="6"/>
      <c r="L1040" s="6"/>
      <c r="M1040" s="6"/>
    </row>
    <row r="1041" spans="7:13" s="2" customFormat="1" x14ac:dyDescent="0.35">
      <c r="G1041" s="6"/>
      <c r="H1041" s="6"/>
      <c r="I1041" s="6"/>
      <c r="J1041" s="6"/>
      <c r="K1041" s="6"/>
      <c r="L1041" s="6"/>
      <c r="M1041" s="6"/>
    </row>
    <row r="1042" spans="7:13" s="2" customFormat="1" x14ac:dyDescent="0.35">
      <c r="G1042" s="6"/>
      <c r="H1042" s="6"/>
      <c r="I1042" s="6"/>
      <c r="J1042" s="6"/>
      <c r="K1042" s="6"/>
      <c r="L1042" s="6"/>
      <c r="M1042" s="6"/>
    </row>
    <row r="1043" spans="7:13" s="2" customFormat="1" x14ac:dyDescent="0.35">
      <c r="G1043" s="6"/>
      <c r="H1043" s="6"/>
      <c r="I1043" s="6"/>
      <c r="J1043" s="6"/>
      <c r="K1043" s="6"/>
      <c r="L1043" s="6"/>
      <c r="M1043" s="6"/>
    </row>
    <row r="1044" spans="7:13" s="2" customFormat="1" x14ac:dyDescent="0.35">
      <c r="G1044" s="6"/>
      <c r="H1044" s="6"/>
      <c r="I1044" s="6"/>
      <c r="J1044" s="6"/>
      <c r="K1044" s="6"/>
      <c r="L1044" s="6"/>
      <c r="M1044" s="6"/>
    </row>
    <row r="1045" spans="7:13" s="2" customFormat="1" x14ac:dyDescent="0.35">
      <c r="G1045" s="6"/>
      <c r="H1045" s="6"/>
      <c r="I1045" s="6"/>
      <c r="J1045" s="6"/>
      <c r="K1045" s="6"/>
      <c r="L1045" s="6"/>
      <c r="M1045" s="6"/>
    </row>
    <row r="1046" spans="7:13" s="2" customFormat="1" x14ac:dyDescent="0.35">
      <c r="G1046" s="6"/>
      <c r="H1046" s="6"/>
      <c r="I1046" s="6"/>
      <c r="J1046" s="6"/>
      <c r="K1046" s="6"/>
      <c r="L1046" s="6"/>
      <c r="M1046" s="6"/>
    </row>
    <row r="1047" spans="7:13" s="2" customFormat="1" x14ac:dyDescent="0.35">
      <c r="G1047" s="6"/>
      <c r="H1047" s="6"/>
      <c r="I1047" s="6"/>
      <c r="J1047" s="6"/>
      <c r="K1047" s="6"/>
      <c r="L1047" s="6"/>
      <c r="M1047" s="6"/>
    </row>
    <row r="1048" spans="7:13" s="2" customFormat="1" x14ac:dyDescent="0.35">
      <c r="G1048" s="6"/>
      <c r="H1048" s="6"/>
      <c r="I1048" s="6"/>
      <c r="J1048" s="6"/>
      <c r="K1048" s="6"/>
      <c r="L1048" s="6"/>
      <c r="M1048" s="6"/>
    </row>
    <row r="1049" spans="7:13" s="2" customFormat="1" x14ac:dyDescent="0.35">
      <c r="G1049" s="6"/>
      <c r="H1049" s="6"/>
      <c r="I1049" s="6"/>
      <c r="J1049" s="6"/>
      <c r="K1049" s="6"/>
      <c r="L1049" s="6"/>
      <c r="M1049" s="6"/>
    </row>
    <row r="1050" spans="7:13" s="2" customFormat="1" x14ac:dyDescent="0.35">
      <c r="G1050" s="6"/>
      <c r="H1050" s="6"/>
      <c r="I1050" s="6"/>
      <c r="J1050" s="6"/>
      <c r="K1050" s="6"/>
      <c r="L1050" s="6"/>
      <c r="M1050" s="6"/>
    </row>
    <row r="1051" spans="7:13" s="2" customFormat="1" x14ac:dyDescent="0.35">
      <c r="G1051" s="6"/>
      <c r="H1051" s="6"/>
      <c r="I1051" s="6"/>
      <c r="J1051" s="6"/>
      <c r="K1051" s="6"/>
      <c r="L1051" s="6"/>
      <c r="M1051" s="6"/>
    </row>
    <row r="1052" spans="7:13" s="2" customFormat="1" x14ac:dyDescent="0.35">
      <c r="G1052" s="6"/>
      <c r="H1052" s="6"/>
      <c r="I1052" s="6"/>
      <c r="J1052" s="6"/>
      <c r="K1052" s="6"/>
      <c r="L1052" s="6"/>
      <c r="M1052" s="6"/>
    </row>
    <row r="1053" spans="7:13" s="2" customFormat="1" x14ac:dyDescent="0.35">
      <c r="G1053" s="6"/>
      <c r="H1053" s="6"/>
      <c r="I1053" s="6"/>
      <c r="J1053" s="6"/>
      <c r="K1053" s="6"/>
      <c r="L1053" s="6"/>
      <c r="M1053" s="6"/>
    </row>
    <row r="1054" spans="7:13" s="2" customFormat="1" x14ac:dyDescent="0.35">
      <c r="G1054" s="6"/>
      <c r="H1054" s="6"/>
      <c r="I1054" s="6"/>
      <c r="J1054" s="6"/>
      <c r="K1054" s="6"/>
      <c r="L1054" s="6"/>
      <c r="M1054" s="6"/>
    </row>
    <row r="1055" spans="7:13" s="2" customFormat="1" x14ac:dyDescent="0.35">
      <c r="G1055" s="6"/>
      <c r="H1055" s="6"/>
      <c r="I1055" s="6"/>
      <c r="J1055" s="6"/>
      <c r="K1055" s="6"/>
      <c r="L1055" s="6"/>
      <c r="M1055" s="6"/>
    </row>
    <row r="1056" spans="7:13" s="2" customFormat="1" x14ac:dyDescent="0.35">
      <c r="G1056" s="6"/>
      <c r="H1056" s="6"/>
      <c r="I1056" s="6"/>
      <c r="J1056" s="6"/>
      <c r="K1056" s="6"/>
      <c r="L1056" s="6"/>
      <c r="M1056" s="6"/>
    </row>
    <row r="1057" spans="7:13" s="2" customFormat="1" x14ac:dyDescent="0.35">
      <c r="G1057" s="6"/>
      <c r="H1057" s="6"/>
      <c r="I1057" s="6"/>
      <c r="J1057" s="6"/>
      <c r="K1057" s="6"/>
      <c r="L1057" s="6"/>
      <c r="M1057" s="6"/>
    </row>
    <row r="1058" spans="7:13" s="2" customFormat="1" x14ac:dyDescent="0.35">
      <c r="G1058" s="6"/>
      <c r="H1058" s="6"/>
      <c r="I1058" s="6"/>
      <c r="J1058" s="6"/>
      <c r="K1058" s="6"/>
      <c r="L1058" s="6"/>
      <c r="M1058" s="6"/>
    </row>
    <row r="1059" spans="7:13" s="2" customFormat="1" x14ac:dyDescent="0.35">
      <c r="G1059" s="6"/>
      <c r="H1059" s="6"/>
      <c r="I1059" s="6"/>
      <c r="J1059" s="6"/>
      <c r="K1059" s="6"/>
      <c r="L1059" s="6"/>
      <c r="M1059" s="6"/>
    </row>
    <row r="1060" spans="7:13" s="2" customFormat="1" x14ac:dyDescent="0.35">
      <c r="G1060" s="6"/>
      <c r="H1060" s="6"/>
      <c r="I1060" s="6"/>
      <c r="J1060" s="6"/>
      <c r="K1060" s="6"/>
      <c r="L1060" s="6"/>
      <c r="M1060" s="6"/>
    </row>
    <row r="1061" spans="7:13" s="2" customFormat="1" x14ac:dyDescent="0.35">
      <c r="G1061" s="6"/>
      <c r="H1061" s="6"/>
      <c r="I1061" s="6"/>
      <c r="J1061" s="6"/>
      <c r="K1061" s="6"/>
      <c r="L1061" s="6"/>
      <c r="M1061" s="6"/>
    </row>
    <row r="1062" spans="7:13" s="2" customFormat="1" x14ac:dyDescent="0.35">
      <c r="G1062" s="6"/>
      <c r="H1062" s="6"/>
      <c r="I1062" s="6"/>
      <c r="J1062" s="6"/>
      <c r="K1062" s="6"/>
      <c r="L1062" s="6"/>
      <c r="M1062" s="6"/>
    </row>
    <row r="1063" spans="7:13" s="2" customFormat="1" x14ac:dyDescent="0.35">
      <c r="G1063" s="6"/>
      <c r="H1063" s="6"/>
      <c r="I1063" s="6"/>
      <c r="J1063" s="6"/>
      <c r="K1063" s="6"/>
      <c r="L1063" s="6"/>
      <c r="M1063" s="6"/>
    </row>
    <row r="1064" spans="7:13" s="2" customFormat="1" x14ac:dyDescent="0.35">
      <c r="G1064" s="6"/>
      <c r="H1064" s="6"/>
      <c r="I1064" s="6"/>
      <c r="J1064" s="6"/>
      <c r="K1064" s="6"/>
      <c r="L1064" s="6"/>
      <c r="M1064" s="6"/>
    </row>
    <row r="1065" spans="7:13" s="2" customFormat="1" x14ac:dyDescent="0.35">
      <c r="G1065" s="6"/>
      <c r="H1065" s="6"/>
      <c r="I1065" s="6"/>
      <c r="J1065" s="6"/>
      <c r="K1065" s="6"/>
      <c r="L1065" s="6"/>
      <c r="M1065" s="6"/>
    </row>
    <row r="1066" spans="7:13" s="2" customFormat="1" x14ac:dyDescent="0.35">
      <c r="G1066" s="6"/>
      <c r="H1066" s="6"/>
      <c r="I1066" s="6"/>
      <c r="J1066" s="6"/>
      <c r="K1066" s="6"/>
      <c r="L1066" s="6"/>
      <c r="M1066" s="6"/>
    </row>
    <row r="1067" spans="7:13" s="2" customFormat="1" x14ac:dyDescent="0.35">
      <c r="G1067" s="6"/>
      <c r="H1067" s="6"/>
      <c r="I1067" s="6"/>
      <c r="J1067" s="6"/>
      <c r="K1067" s="6"/>
      <c r="L1067" s="6"/>
      <c r="M1067" s="6"/>
    </row>
    <row r="1068" spans="7:13" s="2" customFormat="1" x14ac:dyDescent="0.35">
      <c r="G1068" s="6"/>
      <c r="H1068" s="6"/>
      <c r="I1068" s="6"/>
      <c r="J1068" s="6"/>
      <c r="K1068" s="6"/>
      <c r="L1068" s="6"/>
      <c r="M1068" s="6"/>
    </row>
    <row r="1069" spans="7:13" s="2" customFormat="1" x14ac:dyDescent="0.35">
      <c r="G1069" s="6"/>
      <c r="H1069" s="6"/>
      <c r="I1069" s="6"/>
      <c r="J1069" s="6"/>
      <c r="K1069" s="6"/>
      <c r="L1069" s="6"/>
      <c r="M1069" s="6"/>
    </row>
    <row r="1070" spans="7:13" s="2" customFormat="1" x14ac:dyDescent="0.35">
      <c r="G1070" s="6"/>
      <c r="H1070" s="6"/>
      <c r="I1070" s="6"/>
      <c r="J1070" s="6"/>
      <c r="K1070" s="6"/>
      <c r="L1070" s="6"/>
      <c r="M1070" s="6"/>
    </row>
    <row r="1071" spans="7:13" s="2" customFormat="1" x14ac:dyDescent="0.35">
      <c r="G1071" s="6"/>
      <c r="H1071" s="6"/>
      <c r="I1071" s="6"/>
      <c r="J1071" s="6"/>
      <c r="K1071" s="6"/>
      <c r="L1071" s="6"/>
      <c r="M1071" s="6"/>
    </row>
    <row r="1072" spans="7:13" s="2" customFormat="1" x14ac:dyDescent="0.35">
      <c r="G1072" s="6"/>
      <c r="H1072" s="6"/>
      <c r="I1072" s="6"/>
      <c r="J1072" s="6"/>
      <c r="K1072" s="6"/>
      <c r="L1072" s="6"/>
      <c r="M1072" s="6"/>
    </row>
    <row r="1073" spans="7:13" s="2" customFormat="1" x14ac:dyDescent="0.35">
      <c r="G1073" s="6"/>
      <c r="H1073" s="6"/>
      <c r="I1073" s="6"/>
      <c r="J1073" s="6"/>
      <c r="K1073" s="6"/>
      <c r="L1073" s="6"/>
      <c r="M1073" s="6"/>
    </row>
    <row r="1074" spans="7:13" s="2" customFormat="1" x14ac:dyDescent="0.35">
      <c r="G1074" s="6"/>
      <c r="H1074" s="6"/>
      <c r="I1074" s="6"/>
      <c r="J1074" s="6"/>
      <c r="K1074" s="6"/>
      <c r="L1074" s="6"/>
      <c r="M1074" s="6"/>
    </row>
    <row r="1075" spans="7:13" s="2" customFormat="1" x14ac:dyDescent="0.35">
      <c r="G1075" s="6"/>
      <c r="H1075" s="6"/>
      <c r="I1075" s="6"/>
      <c r="J1075" s="6"/>
      <c r="K1075" s="6"/>
      <c r="L1075" s="6"/>
      <c r="M1075" s="6"/>
    </row>
    <row r="1076" spans="7:13" s="2" customFormat="1" x14ac:dyDescent="0.35">
      <c r="G1076" s="6"/>
      <c r="H1076" s="6"/>
      <c r="I1076" s="6"/>
      <c r="J1076" s="6"/>
      <c r="K1076" s="6"/>
      <c r="L1076" s="6"/>
      <c r="M1076" s="6"/>
    </row>
    <row r="1077" spans="7:13" s="2" customFormat="1" x14ac:dyDescent="0.35">
      <c r="G1077" s="6"/>
      <c r="H1077" s="6"/>
      <c r="I1077" s="6"/>
      <c r="J1077" s="6"/>
      <c r="K1077" s="6"/>
      <c r="L1077" s="6"/>
      <c r="M1077" s="6"/>
    </row>
    <row r="1078" spans="7:13" s="2" customFormat="1" x14ac:dyDescent="0.35">
      <c r="G1078" s="6"/>
      <c r="H1078" s="6"/>
      <c r="I1078" s="6"/>
      <c r="J1078" s="6"/>
      <c r="K1078" s="6"/>
      <c r="L1078" s="6"/>
      <c r="M1078" s="6"/>
    </row>
    <row r="1079" spans="7:13" s="2" customFormat="1" x14ac:dyDescent="0.35">
      <c r="G1079" s="6"/>
      <c r="H1079" s="6"/>
      <c r="I1079" s="6"/>
      <c r="J1079" s="6"/>
      <c r="K1079" s="6"/>
      <c r="L1079" s="6"/>
      <c r="M1079" s="6"/>
    </row>
    <row r="1080" spans="7:13" s="2" customFormat="1" x14ac:dyDescent="0.35">
      <c r="G1080" s="6"/>
      <c r="H1080" s="6"/>
      <c r="I1080" s="6"/>
      <c r="J1080" s="6"/>
      <c r="K1080" s="6"/>
      <c r="L1080" s="6"/>
      <c r="M1080" s="6"/>
    </row>
    <row r="1081" spans="7:13" s="2" customFormat="1" x14ac:dyDescent="0.35">
      <c r="G1081" s="6"/>
      <c r="H1081" s="6"/>
      <c r="I1081" s="6"/>
      <c r="J1081" s="6"/>
      <c r="K1081" s="6"/>
      <c r="L1081" s="6"/>
      <c r="M1081" s="6"/>
    </row>
    <row r="1082" spans="7:13" s="2" customFormat="1" x14ac:dyDescent="0.35">
      <c r="G1082" s="6"/>
      <c r="H1082" s="6"/>
      <c r="I1082" s="6"/>
      <c r="J1082" s="6"/>
      <c r="K1082" s="6"/>
      <c r="L1082" s="6"/>
      <c r="M1082" s="6"/>
    </row>
    <row r="1083" spans="7:13" s="2" customFormat="1" x14ac:dyDescent="0.35">
      <c r="G1083" s="6"/>
      <c r="H1083" s="6"/>
      <c r="I1083" s="6"/>
      <c r="J1083" s="6"/>
      <c r="K1083" s="6"/>
      <c r="L1083" s="6"/>
      <c r="M1083" s="6"/>
    </row>
    <row r="1084" spans="7:13" s="2" customFormat="1" x14ac:dyDescent="0.35">
      <c r="G1084" s="6"/>
      <c r="H1084" s="6"/>
      <c r="I1084" s="6"/>
      <c r="J1084" s="6"/>
      <c r="K1084" s="6"/>
      <c r="L1084" s="6"/>
      <c r="M1084" s="6"/>
    </row>
    <row r="1085" spans="7:13" s="2" customFormat="1" x14ac:dyDescent="0.35">
      <c r="G1085" s="6"/>
      <c r="H1085" s="6"/>
      <c r="I1085" s="6"/>
      <c r="J1085" s="6"/>
      <c r="K1085" s="6"/>
      <c r="L1085" s="6"/>
      <c r="M1085" s="6"/>
    </row>
    <row r="1086" spans="7:13" s="2" customFormat="1" x14ac:dyDescent="0.35">
      <c r="G1086" s="6"/>
      <c r="H1086" s="6"/>
      <c r="I1086" s="6"/>
      <c r="J1086" s="6"/>
      <c r="K1086" s="6"/>
      <c r="L1086" s="6"/>
      <c r="M1086" s="6"/>
    </row>
    <row r="1087" spans="7:13" s="2" customFormat="1" x14ac:dyDescent="0.35">
      <c r="G1087" s="6"/>
      <c r="H1087" s="6"/>
      <c r="I1087" s="6"/>
      <c r="J1087" s="6"/>
      <c r="K1087" s="6"/>
      <c r="L1087" s="6"/>
      <c r="M1087" s="6"/>
    </row>
    <row r="1088" spans="7:13" s="2" customFormat="1" x14ac:dyDescent="0.35">
      <c r="G1088" s="6"/>
      <c r="H1088" s="6"/>
      <c r="I1088" s="6"/>
      <c r="J1088" s="6"/>
      <c r="K1088" s="6"/>
      <c r="L1088" s="6"/>
      <c r="M1088" s="6"/>
    </row>
    <row r="1089" spans="7:13" s="2" customFormat="1" x14ac:dyDescent="0.35">
      <c r="G1089" s="6"/>
      <c r="H1089" s="6"/>
      <c r="I1089" s="6"/>
      <c r="J1089" s="6"/>
      <c r="K1089" s="6"/>
      <c r="L1089" s="6"/>
      <c r="M1089" s="6"/>
    </row>
    <row r="1090" spans="7:13" s="2" customFormat="1" x14ac:dyDescent="0.35">
      <c r="G1090" s="6"/>
      <c r="H1090" s="6"/>
      <c r="I1090" s="6"/>
      <c r="J1090" s="6"/>
      <c r="K1090" s="6"/>
      <c r="L1090" s="6"/>
      <c r="M1090" s="6"/>
    </row>
    <row r="1091" spans="7:13" s="2" customFormat="1" x14ac:dyDescent="0.35">
      <c r="G1091" s="6"/>
      <c r="H1091" s="6"/>
      <c r="I1091" s="6"/>
      <c r="J1091" s="6"/>
      <c r="K1091" s="6"/>
      <c r="L1091" s="6"/>
      <c r="M1091" s="6"/>
    </row>
    <row r="1092" spans="7:13" s="2" customFormat="1" x14ac:dyDescent="0.35">
      <c r="G1092" s="6"/>
      <c r="H1092" s="6"/>
      <c r="I1092" s="6"/>
      <c r="J1092" s="6"/>
      <c r="K1092" s="6"/>
      <c r="L1092" s="6"/>
      <c r="M1092" s="6"/>
    </row>
    <row r="1093" spans="7:13" s="2" customFormat="1" x14ac:dyDescent="0.35">
      <c r="G1093" s="6"/>
      <c r="H1093" s="6"/>
      <c r="I1093" s="6"/>
      <c r="J1093" s="6"/>
      <c r="K1093" s="6"/>
      <c r="L1093" s="6"/>
      <c r="M1093" s="6"/>
    </row>
    <row r="1094" spans="7:13" s="2" customFormat="1" x14ac:dyDescent="0.35">
      <c r="G1094" s="6"/>
      <c r="H1094" s="6"/>
      <c r="I1094" s="6"/>
      <c r="J1094" s="6"/>
      <c r="K1094" s="6"/>
      <c r="L1094" s="6"/>
      <c r="M1094" s="6"/>
    </row>
    <row r="1095" spans="7:13" s="2" customFormat="1" x14ac:dyDescent="0.35">
      <c r="G1095" s="6"/>
      <c r="H1095" s="6"/>
      <c r="I1095" s="6"/>
      <c r="J1095" s="6"/>
      <c r="K1095" s="6"/>
      <c r="L1095" s="6"/>
      <c r="M1095" s="6"/>
    </row>
    <row r="1096" spans="7:13" s="2" customFormat="1" x14ac:dyDescent="0.35">
      <c r="G1096" s="6"/>
      <c r="H1096" s="6"/>
      <c r="I1096" s="6"/>
      <c r="J1096" s="6"/>
      <c r="K1096" s="6"/>
      <c r="L1096" s="6"/>
      <c r="M1096" s="6"/>
    </row>
    <row r="1097" spans="7:13" s="2" customFormat="1" x14ac:dyDescent="0.35">
      <c r="G1097" s="6"/>
      <c r="H1097" s="6"/>
      <c r="I1097" s="6"/>
      <c r="J1097" s="6"/>
      <c r="K1097" s="6"/>
      <c r="L1097" s="6"/>
      <c r="M1097" s="6"/>
    </row>
    <row r="1098" spans="7:13" s="2" customFormat="1" x14ac:dyDescent="0.35">
      <c r="G1098" s="6"/>
      <c r="H1098" s="6"/>
      <c r="I1098" s="6"/>
      <c r="J1098" s="6"/>
      <c r="K1098" s="6"/>
      <c r="L1098" s="6"/>
      <c r="M1098" s="6"/>
    </row>
    <row r="1099" spans="7:13" s="2" customFormat="1" x14ac:dyDescent="0.35">
      <c r="G1099" s="6"/>
      <c r="H1099" s="6"/>
      <c r="I1099" s="6"/>
      <c r="J1099" s="6"/>
      <c r="K1099" s="6"/>
      <c r="L1099" s="6"/>
      <c r="M1099" s="6"/>
    </row>
    <row r="1100" spans="7:13" s="2" customFormat="1" x14ac:dyDescent="0.35">
      <c r="G1100" s="6"/>
      <c r="H1100" s="6"/>
      <c r="I1100" s="6"/>
      <c r="J1100" s="6"/>
      <c r="K1100" s="6"/>
      <c r="L1100" s="6"/>
      <c r="M1100" s="6"/>
    </row>
    <row r="1101" spans="7:13" s="2" customFormat="1" x14ac:dyDescent="0.35">
      <c r="G1101" s="6"/>
      <c r="H1101" s="6"/>
      <c r="I1101" s="6"/>
      <c r="J1101" s="6"/>
      <c r="K1101" s="6"/>
      <c r="L1101" s="6"/>
      <c r="M1101" s="6"/>
    </row>
    <row r="1102" spans="7:13" s="2" customFormat="1" x14ac:dyDescent="0.35">
      <c r="G1102" s="6"/>
      <c r="H1102" s="6"/>
      <c r="I1102" s="6"/>
      <c r="J1102" s="6"/>
      <c r="K1102" s="6"/>
      <c r="L1102" s="6"/>
      <c r="M1102" s="6"/>
    </row>
    <row r="1103" spans="7:13" s="2" customFormat="1" x14ac:dyDescent="0.35">
      <c r="G1103" s="6"/>
      <c r="H1103" s="6"/>
      <c r="I1103" s="6"/>
      <c r="J1103" s="6"/>
      <c r="K1103" s="6"/>
      <c r="L1103" s="6"/>
      <c r="M1103" s="6"/>
    </row>
    <row r="1104" spans="7:13" s="2" customFormat="1" x14ac:dyDescent="0.35">
      <c r="G1104" s="6"/>
      <c r="H1104" s="6"/>
      <c r="I1104" s="6"/>
      <c r="J1104" s="6"/>
      <c r="K1104" s="6"/>
      <c r="L1104" s="6"/>
      <c r="M1104" s="6"/>
    </row>
    <row r="1105" spans="7:13" s="2" customFormat="1" x14ac:dyDescent="0.35">
      <c r="G1105" s="6"/>
      <c r="H1105" s="6"/>
      <c r="I1105" s="6"/>
      <c r="J1105" s="6"/>
      <c r="K1105" s="6"/>
      <c r="L1105" s="6"/>
      <c r="M1105" s="6"/>
    </row>
    <row r="1106" spans="7:13" s="2" customFormat="1" x14ac:dyDescent="0.35">
      <c r="G1106" s="6"/>
      <c r="H1106" s="6"/>
      <c r="I1106" s="6"/>
      <c r="J1106" s="6"/>
      <c r="K1106" s="6"/>
      <c r="L1106" s="6"/>
      <c r="M1106" s="6"/>
    </row>
    <row r="1107" spans="7:13" s="2" customFormat="1" x14ac:dyDescent="0.35">
      <c r="G1107" s="6"/>
      <c r="H1107" s="6"/>
      <c r="I1107" s="6"/>
      <c r="J1107" s="6"/>
      <c r="K1107" s="6"/>
      <c r="L1107" s="6"/>
      <c r="M1107" s="6"/>
    </row>
    <row r="1108" spans="7:13" s="2" customFormat="1" x14ac:dyDescent="0.35">
      <c r="G1108" s="6"/>
      <c r="H1108" s="6"/>
      <c r="I1108" s="6"/>
      <c r="J1108" s="6"/>
      <c r="K1108" s="6"/>
      <c r="L1108" s="6"/>
      <c r="M1108" s="6"/>
    </row>
    <row r="1109" spans="7:13" s="2" customFormat="1" x14ac:dyDescent="0.35">
      <c r="G1109" s="6"/>
      <c r="H1109" s="6"/>
      <c r="I1109" s="6"/>
      <c r="J1109" s="6"/>
      <c r="K1109" s="6"/>
      <c r="L1109" s="6"/>
      <c r="M1109" s="6"/>
    </row>
    <row r="1110" spans="7:13" s="2" customFormat="1" x14ac:dyDescent="0.35">
      <c r="G1110" s="6"/>
      <c r="H1110" s="6"/>
      <c r="I1110" s="6"/>
      <c r="J1110" s="6"/>
      <c r="K1110" s="6"/>
      <c r="L1110" s="6"/>
      <c r="M1110" s="6"/>
    </row>
    <row r="1111" spans="7:13" s="2" customFormat="1" x14ac:dyDescent="0.35">
      <c r="G1111" s="6"/>
      <c r="H1111" s="6"/>
      <c r="I1111" s="6"/>
      <c r="J1111" s="6"/>
      <c r="K1111" s="6"/>
      <c r="L1111" s="6"/>
      <c r="M1111" s="6"/>
    </row>
    <row r="1112" spans="7:13" s="2" customFormat="1" x14ac:dyDescent="0.35">
      <c r="G1112" s="6"/>
      <c r="H1112" s="6"/>
      <c r="I1112" s="6"/>
      <c r="J1112" s="6"/>
      <c r="K1112" s="6"/>
      <c r="L1112" s="6"/>
      <c r="M1112" s="6"/>
    </row>
    <row r="1113" spans="7:13" s="2" customFormat="1" x14ac:dyDescent="0.35">
      <c r="G1113" s="6"/>
      <c r="H1113" s="6"/>
      <c r="I1113" s="6"/>
      <c r="J1113" s="6"/>
      <c r="K1113" s="6"/>
      <c r="L1113" s="6"/>
      <c r="M1113" s="6"/>
    </row>
    <row r="1114" spans="7:13" s="2" customFormat="1" x14ac:dyDescent="0.35">
      <c r="G1114" s="6"/>
      <c r="H1114" s="6"/>
      <c r="I1114" s="6"/>
      <c r="J1114" s="6"/>
      <c r="K1114" s="6"/>
      <c r="L1114" s="6"/>
      <c r="M1114" s="6"/>
    </row>
    <row r="1115" spans="7:13" s="2" customFormat="1" x14ac:dyDescent="0.35">
      <c r="G1115" s="6"/>
      <c r="H1115" s="6"/>
      <c r="I1115" s="6"/>
      <c r="J1115" s="6"/>
      <c r="K1115" s="6"/>
      <c r="L1115" s="6"/>
      <c r="M1115" s="6"/>
    </row>
    <row r="1116" spans="7:13" s="2" customFormat="1" x14ac:dyDescent="0.35">
      <c r="G1116" s="6"/>
      <c r="H1116" s="6"/>
      <c r="I1116" s="6"/>
      <c r="J1116" s="6"/>
      <c r="K1116" s="6"/>
      <c r="L1116" s="6"/>
      <c r="M1116" s="6"/>
    </row>
    <row r="1117" spans="7:13" s="2" customFormat="1" x14ac:dyDescent="0.35">
      <c r="G1117" s="6"/>
      <c r="H1117" s="6"/>
      <c r="I1117" s="6"/>
      <c r="J1117" s="6"/>
      <c r="K1117" s="6"/>
      <c r="L1117" s="6"/>
      <c r="M1117" s="6"/>
    </row>
    <row r="1118" spans="7:13" s="2" customFormat="1" x14ac:dyDescent="0.35">
      <c r="G1118" s="6"/>
      <c r="H1118" s="6"/>
      <c r="I1118" s="6"/>
      <c r="J1118" s="6"/>
      <c r="K1118" s="6"/>
      <c r="L1118" s="6"/>
      <c r="M1118" s="6"/>
    </row>
    <row r="1119" spans="7:13" s="2" customFormat="1" x14ac:dyDescent="0.35">
      <c r="G1119" s="6"/>
      <c r="H1119" s="6"/>
      <c r="I1119" s="6"/>
      <c r="J1119" s="6"/>
      <c r="K1119" s="6"/>
      <c r="L1119" s="6"/>
      <c r="M1119" s="6"/>
    </row>
    <row r="1120" spans="7:13" s="2" customFormat="1" x14ac:dyDescent="0.35">
      <c r="G1120" s="6"/>
      <c r="H1120" s="6"/>
      <c r="I1120" s="6"/>
      <c r="J1120" s="6"/>
      <c r="K1120" s="6"/>
      <c r="L1120" s="6"/>
      <c r="M1120" s="6"/>
    </row>
    <row r="1121" spans="7:13" s="2" customFormat="1" x14ac:dyDescent="0.35">
      <c r="G1121" s="6"/>
      <c r="H1121" s="6"/>
      <c r="I1121" s="6"/>
      <c r="J1121" s="6"/>
      <c r="K1121" s="6"/>
      <c r="L1121" s="6"/>
      <c r="M1121" s="6"/>
    </row>
    <row r="1122" spans="7:13" s="2" customFormat="1" x14ac:dyDescent="0.35">
      <c r="G1122" s="6"/>
      <c r="H1122" s="6"/>
      <c r="I1122" s="6"/>
      <c r="J1122" s="6"/>
      <c r="K1122" s="6"/>
      <c r="L1122" s="6"/>
      <c r="M1122" s="6"/>
    </row>
    <row r="1123" spans="7:13" s="2" customFormat="1" x14ac:dyDescent="0.35">
      <c r="G1123" s="6"/>
      <c r="H1123" s="6"/>
      <c r="I1123" s="6"/>
      <c r="J1123" s="6"/>
      <c r="K1123" s="6"/>
      <c r="L1123" s="6"/>
      <c r="M1123" s="6"/>
    </row>
    <row r="1124" spans="7:13" s="2" customFormat="1" x14ac:dyDescent="0.35">
      <c r="G1124" s="6"/>
      <c r="H1124" s="6"/>
      <c r="I1124" s="6"/>
      <c r="J1124" s="6"/>
      <c r="K1124" s="6"/>
      <c r="L1124" s="6"/>
      <c r="M1124" s="6"/>
    </row>
    <row r="1125" spans="7:13" s="2" customFormat="1" x14ac:dyDescent="0.35">
      <c r="G1125" s="6"/>
      <c r="H1125" s="6"/>
      <c r="I1125" s="6"/>
      <c r="J1125" s="6"/>
      <c r="K1125" s="6"/>
      <c r="L1125" s="6"/>
      <c r="M1125" s="6"/>
    </row>
    <row r="1126" spans="7:13" s="2" customFormat="1" x14ac:dyDescent="0.35">
      <c r="G1126" s="6"/>
      <c r="H1126" s="6"/>
      <c r="I1126" s="6"/>
      <c r="J1126" s="6"/>
      <c r="K1126" s="6"/>
      <c r="L1126" s="6"/>
      <c r="M1126" s="6"/>
    </row>
    <row r="1127" spans="7:13" s="2" customFormat="1" x14ac:dyDescent="0.35">
      <c r="G1127" s="6"/>
      <c r="H1127" s="6"/>
      <c r="I1127" s="6"/>
      <c r="J1127" s="6"/>
      <c r="K1127" s="6"/>
      <c r="L1127" s="6"/>
      <c r="M1127" s="6"/>
    </row>
    <row r="1128" spans="7:13" s="2" customFormat="1" x14ac:dyDescent="0.35">
      <c r="G1128" s="6"/>
      <c r="H1128" s="6"/>
      <c r="I1128" s="6"/>
      <c r="J1128" s="6"/>
      <c r="K1128" s="6"/>
      <c r="L1128" s="6"/>
      <c r="M1128" s="6"/>
    </row>
    <row r="1129" spans="7:13" s="2" customFormat="1" x14ac:dyDescent="0.35">
      <c r="G1129" s="6"/>
      <c r="H1129" s="6"/>
      <c r="I1129" s="6"/>
      <c r="J1129" s="6"/>
      <c r="K1129" s="6"/>
      <c r="L1129" s="6"/>
      <c r="M1129" s="6"/>
    </row>
    <row r="1130" spans="7:13" s="2" customFormat="1" x14ac:dyDescent="0.35">
      <c r="G1130" s="6"/>
      <c r="H1130" s="6"/>
      <c r="I1130" s="6"/>
      <c r="J1130" s="6"/>
      <c r="K1130" s="6"/>
      <c r="L1130" s="6"/>
      <c r="M1130" s="6"/>
    </row>
    <row r="1131" spans="7:13" s="2" customFormat="1" x14ac:dyDescent="0.35">
      <c r="G1131" s="6"/>
      <c r="H1131" s="6"/>
      <c r="I1131" s="6"/>
      <c r="J1131" s="6"/>
      <c r="K1131" s="6"/>
      <c r="L1131" s="6"/>
      <c r="M1131" s="6"/>
    </row>
    <row r="1132" spans="7:13" s="2" customFormat="1" x14ac:dyDescent="0.35">
      <c r="G1132" s="6"/>
      <c r="H1132" s="6"/>
      <c r="I1132" s="6"/>
      <c r="J1132" s="6"/>
      <c r="K1132" s="6"/>
      <c r="L1132" s="6"/>
      <c r="M1132" s="6"/>
    </row>
    <row r="1133" spans="7:13" s="2" customFormat="1" x14ac:dyDescent="0.35">
      <c r="G1133" s="6"/>
      <c r="H1133" s="6"/>
      <c r="I1133" s="6"/>
      <c r="J1133" s="6"/>
      <c r="K1133" s="6"/>
      <c r="L1133" s="6"/>
      <c r="M1133" s="6"/>
    </row>
    <row r="1134" spans="7:13" s="2" customFormat="1" x14ac:dyDescent="0.35">
      <c r="G1134" s="6"/>
      <c r="H1134" s="6"/>
      <c r="I1134" s="6"/>
      <c r="J1134" s="6"/>
      <c r="K1134" s="6"/>
      <c r="L1134" s="6"/>
      <c r="M1134" s="6"/>
    </row>
    <row r="1135" spans="7:13" s="2" customFormat="1" x14ac:dyDescent="0.35">
      <c r="G1135" s="6"/>
      <c r="H1135" s="6"/>
      <c r="I1135" s="6"/>
      <c r="J1135" s="6"/>
      <c r="K1135" s="6"/>
      <c r="L1135" s="6"/>
      <c r="M1135" s="6"/>
    </row>
    <row r="1136" spans="7:13" s="2" customFormat="1" x14ac:dyDescent="0.35">
      <c r="G1136" s="6"/>
      <c r="H1136" s="6"/>
      <c r="I1136" s="6"/>
      <c r="J1136" s="6"/>
      <c r="K1136" s="6"/>
      <c r="L1136" s="6"/>
      <c r="M1136" s="6"/>
    </row>
    <row r="1137" spans="7:13" s="2" customFormat="1" x14ac:dyDescent="0.35">
      <c r="G1137" s="6"/>
      <c r="H1137" s="6"/>
      <c r="I1137" s="6"/>
      <c r="J1137" s="6"/>
      <c r="K1137" s="6"/>
      <c r="L1137" s="6"/>
      <c r="M1137" s="6"/>
    </row>
    <row r="1138" spans="7:13" s="2" customFormat="1" x14ac:dyDescent="0.35">
      <c r="G1138" s="6"/>
      <c r="H1138" s="6"/>
      <c r="I1138" s="6"/>
      <c r="J1138" s="6"/>
      <c r="K1138" s="6"/>
      <c r="L1138" s="6"/>
      <c r="M1138" s="6"/>
    </row>
    <row r="1139" spans="7:13" s="2" customFormat="1" x14ac:dyDescent="0.35">
      <c r="G1139" s="6"/>
      <c r="H1139" s="6"/>
      <c r="I1139" s="6"/>
      <c r="J1139" s="6"/>
      <c r="K1139" s="6"/>
      <c r="L1139" s="6"/>
      <c r="M1139" s="6"/>
    </row>
    <row r="1140" spans="7:13" s="2" customFormat="1" x14ac:dyDescent="0.35">
      <c r="G1140" s="6"/>
      <c r="H1140" s="6"/>
      <c r="I1140" s="6"/>
      <c r="J1140" s="6"/>
      <c r="K1140" s="6"/>
      <c r="L1140" s="6"/>
      <c r="M1140" s="6"/>
    </row>
    <row r="1141" spans="7:13" s="2" customFormat="1" x14ac:dyDescent="0.35">
      <c r="G1141" s="6"/>
      <c r="H1141" s="6"/>
      <c r="I1141" s="6"/>
      <c r="J1141" s="6"/>
      <c r="K1141" s="6"/>
      <c r="L1141" s="6"/>
      <c r="M1141" s="6"/>
    </row>
    <row r="1142" spans="7:13" s="2" customFormat="1" x14ac:dyDescent="0.35">
      <c r="G1142" s="6"/>
      <c r="H1142" s="6"/>
      <c r="I1142" s="6"/>
      <c r="J1142" s="6"/>
      <c r="K1142" s="6"/>
      <c r="L1142" s="6"/>
      <c r="M1142" s="6"/>
    </row>
    <row r="1143" spans="7:13" s="2" customFormat="1" x14ac:dyDescent="0.35">
      <c r="G1143" s="6"/>
      <c r="H1143" s="6"/>
      <c r="I1143" s="6"/>
      <c r="J1143" s="6"/>
      <c r="K1143" s="6"/>
      <c r="L1143" s="6"/>
      <c r="M1143" s="6"/>
    </row>
    <row r="1144" spans="7:13" s="2" customFormat="1" x14ac:dyDescent="0.35">
      <c r="G1144" s="6"/>
      <c r="H1144" s="6"/>
      <c r="I1144" s="6"/>
      <c r="J1144" s="6"/>
      <c r="K1144" s="6"/>
      <c r="L1144" s="6"/>
      <c r="M1144" s="6"/>
    </row>
    <row r="1145" spans="7:13" s="2" customFormat="1" x14ac:dyDescent="0.35">
      <c r="G1145" s="6"/>
      <c r="H1145" s="6"/>
      <c r="I1145" s="6"/>
      <c r="J1145" s="6"/>
      <c r="K1145" s="6"/>
      <c r="L1145" s="6"/>
      <c r="M1145" s="6"/>
    </row>
    <row r="1146" spans="7:13" s="2" customFormat="1" x14ac:dyDescent="0.35">
      <c r="G1146" s="6"/>
      <c r="H1146" s="6"/>
      <c r="I1146" s="6"/>
      <c r="J1146" s="6"/>
      <c r="K1146" s="6"/>
      <c r="L1146" s="6"/>
      <c r="M1146" s="6"/>
    </row>
    <row r="1147" spans="7:13" s="2" customFormat="1" x14ac:dyDescent="0.35">
      <c r="G1147" s="6"/>
      <c r="H1147" s="6"/>
      <c r="I1147" s="6"/>
      <c r="J1147" s="6"/>
      <c r="K1147" s="6"/>
      <c r="L1147" s="6"/>
      <c r="M1147" s="6"/>
    </row>
    <row r="1148" spans="7:13" s="2" customFormat="1" x14ac:dyDescent="0.35">
      <c r="G1148" s="6"/>
      <c r="H1148" s="6"/>
      <c r="I1148" s="6"/>
      <c r="J1148" s="6"/>
      <c r="K1148" s="6"/>
      <c r="L1148" s="6"/>
      <c r="M1148" s="6"/>
    </row>
    <row r="1149" spans="7:13" s="2" customFormat="1" x14ac:dyDescent="0.35">
      <c r="G1149" s="6"/>
      <c r="H1149" s="6"/>
      <c r="I1149" s="6"/>
      <c r="J1149" s="6"/>
      <c r="K1149" s="6"/>
      <c r="L1149" s="6"/>
      <c r="M1149" s="6"/>
    </row>
    <row r="1150" spans="7:13" s="2" customFormat="1" x14ac:dyDescent="0.35">
      <c r="G1150" s="6"/>
      <c r="H1150" s="6"/>
      <c r="I1150" s="6"/>
      <c r="J1150" s="6"/>
      <c r="K1150" s="6"/>
      <c r="L1150" s="6"/>
      <c r="M1150" s="6"/>
    </row>
    <row r="1151" spans="7:13" s="2" customFormat="1" x14ac:dyDescent="0.35">
      <c r="G1151" s="6"/>
      <c r="H1151" s="6"/>
      <c r="I1151" s="6"/>
      <c r="J1151" s="6"/>
      <c r="K1151" s="6"/>
      <c r="L1151" s="6"/>
      <c r="M1151" s="6"/>
    </row>
    <row r="1152" spans="7:13" s="2" customFormat="1" x14ac:dyDescent="0.35">
      <c r="G1152" s="6"/>
      <c r="H1152" s="6"/>
      <c r="I1152" s="6"/>
      <c r="J1152" s="6"/>
      <c r="K1152" s="6"/>
      <c r="L1152" s="6"/>
      <c r="M1152" s="6"/>
    </row>
    <row r="1153" spans="7:13" s="2" customFormat="1" x14ac:dyDescent="0.35">
      <c r="G1153" s="6"/>
      <c r="H1153" s="6"/>
      <c r="I1153" s="6"/>
      <c r="J1153" s="6"/>
      <c r="K1153" s="6"/>
      <c r="L1153" s="6"/>
      <c r="M1153" s="6"/>
    </row>
    <row r="1154" spans="7:13" s="2" customFormat="1" x14ac:dyDescent="0.35">
      <c r="G1154" s="6"/>
      <c r="H1154" s="6"/>
      <c r="I1154" s="6"/>
      <c r="J1154" s="6"/>
      <c r="K1154" s="6"/>
      <c r="L1154" s="6"/>
      <c r="M1154" s="6"/>
    </row>
    <row r="1155" spans="7:13" s="2" customFormat="1" x14ac:dyDescent="0.35">
      <c r="G1155" s="6"/>
      <c r="H1155" s="6"/>
      <c r="I1155" s="6"/>
      <c r="J1155" s="6"/>
      <c r="K1155" s="6"/>
      <c r="L1155" s="6"/>
      <c r="M1155" s="6"/>
    </row>
    <row r="1156" spans="7:13" s="2" customFormat="1" x14ac:dyDescent="0.35">
      <c r="G1156" s="6"/>
      <c r="H1156" s="6"/>
      <c r="I1156" s="6"/>
      <c r="J1156" s="6"/>
      <c r="K1156" s="6"/>
      <c r="L1156" s="6"/>
      <c r="M1156" s="6"/>
    </row>
    <row r="1157" spans="7:13" s="2" customFormat="1" x14ac:dyDescent="0.35">
      <c r="G1157" s="6"/>
      <c r="H1157" s="6"/>
      <c r="I1157" s="6"/>
      <c r="J1157" s="6"/>
      <c r="K1157" s="6"/>
      <c r="L1157" s="6"/>
      <c r="M1157" s="6"/>
    </row>
    <row r="1158" spans="7:13" s="2" customFormat="1" x14ac:dyDescent="0.35">
      <c r="G1158" s="6"/>
      <c r="H1158" s="6"/>
      <c r="I1158" s="6"/>
      <c r="J1158" s="6"/>
      <c r="K1158" s="6"/>
      <c r="L1158" s="6"/>
      <c r="M1158" s="6"/>
    </row>
    <row r="1159" spans="7:13" s="2" customFormat="1" x14ac:dyDescent="0.35">
      <c r="G1159" s="6"/>
      <c r="H1159" s="6"/>
      <c r="I1159" s="6"/>
      <c r="J1159" s="6"/>
      <c r="K1159" s="6"/>
      <c r="L1159" s="6"/>
      <c r="M1159" s="6"/>
    </row>
    <row r="1160" spans="7:13" s="2" customFormat="1" x14ac:dyDescent="0.35">
      <c r="G1160" s="6"/>
      <c r="H1160" s="6"/>
      <c r="I1160" s="6"/>
      <c r="J1160" s="6"/>
      <c r="K1160" s="6"/>
      <c r="L1160" s="6"/>
      <c r="M1160" s="6"/>
    </row>
    <row r="1161" spans="7:13" s="2" customFormat="1" x14ac:dyDescent="0.35">
      <c r="G1161" s="6"/>
      <c r="H1161" s="6"/>
      <c r="I1161" s="6"/>
      <c r="J1161" s="6"/>
      <c r="K1161" s="6"/>
      <c r="L1161" s="6"/>
      <c r="M1161" s="6"/>
    </row>
    <row r="1162" spans="7:13" s="2" customFormat="1" x14ac:dyDescent="0.35">
      <c r="G1162" s="6"/>
      <c r="H1162" s="6"/>
      <c r="I1162" s="6"/>
      <c r="J1162" s="6"/>
      <c r="K1162" s="6"/>
      <c r="L1162" s="6"/>
      <c r="M1162" s="6"/>
    </row>
    <row r="1163" spans="7:13" s="2" customFormat="1" x14ac:dyDescent="0.35">
      <c r="G1163" s="6"/>
      <c r="H1163" s="6"/>
      <c r="I1163" s="6"/>
      <c r="J1163" s="6"/>
      <c r="K1163" s="6"/>
      <c r="L1163" s="6"/>
      <c r="M1163" s="6"/>
    </row>
    <row r="1164" spans="7:13" s="2" customFormat="1" x14ac:dyDescent="0.35">
      <c r="G1164" s="6"/>
      <c r="H1164" s="6"/>
      <c r="I1164" s="6"/>
      <c r="J1164" s="6"/>
      <c r="K1164" s="6"/>
      <c r="L1164" s="6"/>
      <c r="M1164" s="6"/>
    </row>
    <row r="1165" spans="7:13" s="2" customFormat="1" x14ac:dyDescent="0.35">
      <c r="G1165" s="6"/>
      <c r="H1165" s="6"/>
      <c r="I1165" s="6"/>
      <c r="J1165" s="6"/>
      <c r="K1165" s="6"/>
      <c r="L1165" s="6"/>
      <c r="M1165" s="6"/>
    </row>
    <row r="1166" spans="7:13" s="2" customFormat="1" x14ac:dyDescent="0.35">
      <c r="G1166" s="6"/>
      <c r="H1166" s="6"/>
      <c r="I1166" s="6"/>
      <c r="J1166" s="6"/>
      <c r="K1166" s="6"/>
      <c r="L1166" s="6"/>
      <c r="M1166" s="6"/>
    </row>
    <row r="1167" spans="7:13" s="2" customFormat="1" x14ac:dyDescent="0.35">
      <c r="G1167" s="6"/>
      <c r="H1167" s="6"/>
      <c r="I1167" s="6"/>
      <c r="J1167" s="6"/>
      <c r="K1167" s="6"/>
      <c r="L1167" s="6"/>
      <c r="M1167" s="6"/>
    </row>
    <row r="1168" spans="7:13" s="2" customFormat="1" x14ac:dyDescent="0.35">
      <c r="G1168" s="6"/>
      <c r="H1168" s="6"/>
      <c r="I1168" s="6"/>
      <c r="J1168" s="6"/>
      <c r="K1168" s="6"/>
      <c r="L1168" s="6"/>
      <c r="M1168" s="6"/>
    </row>
    <row r="1169" spans="7:13" s="2" customFormat="1" x14ac:dyDescent="0.35">
      <c r="G1169" s="6"/>
      <c r="H1169" s="6"/>
      <c r="I1169" s="6"/>
      <c r="J1169" s="6"/>
      <c r="K1169" s="6"/>
      <c r="L1169" s="6"/>
      <c r="M1169" s="6"/>
    </row>
    <row r="1170" spans="7:13" s="2" customFormat="1" x14ac:dyDescent="0.35">
      <c r="G1170" s="6"/>
      <c r="H1170" s="6"/>
      <c r="I1170" s="6"/>
      <c r="J1170" s="6"/>
      <c r="K1170" s="6"/>
      <c r="L1170" s="6"/>
      <c r="M1170" s="6"/>
    </row>
    <row r="1171" spans="7:13" s="2" customFormat="1" x14ac:dyDescent="0.35">
      <c r="G1171" s="6"/>
      <c r="H1171" s="6"/>
      <c r="I1171" s="6"/>
      <c r="J1171" s="6"/>
      <c r="K1171" s="6"/>
      <c r="L1171" s="6"/>
      <c r="M1171" s="6"/>
    </row>
    <row r="1172" spans="7:13" s="2" customFormat="1" x14ac:dyDescent="0.35">
      <c r="G1172" s="6"/>
      <c r="H1172" s="6"/>
      <c r="I1172" s="6"/>
      <c r="J1172" s="6"/>
      <c r="K1172" s="6"/>
      <c r="L1172" s="6"/>
      <c r="M1172" s="6"/>
    </row>
    <row r="1173" spans="7:13" s="2" customFormat="1" x14ac:dyDescent="0.35">
      <c r="G1173" s="6"/>
      <c r="H1173" s="6"/>
      <c r="I1173" s="6"/>
      <c r="J1173" s="6"/>
      <c r="K1173" s="6"/>
      <c r="L1173" s="6"/>
      <c r="M1173" s="6"/>
    </row>
    <row r="1174" spans="7:13" s="2" customFormat="1" x14ac:dyDescent="0.35">
      <c r="G1174" s="6"/>
      <c r="H1174" s="6"/>
      <c r="I1174" s="6"/>
      <c r="J1174" s="6"/>
      <c r="K1174" s="6"/>
      <c r="L1174" s="6"/>
      <c r="M1174" s="6"/>
    </row>
    <row r="1175" spans="7:13" s="2" customFormat="1" x14ac:dyDescent="0.35">
      <c r="G1175" s="6"/>
      <c r="H1175" s="6"/>
      <c r="I1175" s="6"/>
      <c r="J1175" s="6"/>
      <c r="K1175" s="6"/>
      <c r="L1175" s="6"/>
      <c r="M1175" s="6"/>
    </row>
    <row r="1176" spans="7:13" s="2" customFormat="1" x14ac:dyDescent="0.35">
      <c r="G1176" s="6"/>
      <c r="H1176" s="6"/>
      <c r="I1176" s="6"/>
      <c r="J1176" s="6"/>
      <c r="K1176" s="6"/>
      <c r="L1176" s="6"/>
      <c r="M1176" s="6"/>
    </row>
    <row r="1177" spans="7:13" s="2" customFormat="1" x14ac:dyDescent="0.35">
      <c r="G1177" s="6"/>
      <c r="H1177" s="6"/>
      <c r="I1177" s="6"/>
      <c r="J1177" s="6"/>
      <c r="K1177" s="6"/>
      <c r="L1177" s="6"/>
      <c r="M1177" s="6"/>
    </row>
    <row r="1178" spans="7:13" s="2" customFormat="1" x14ac:dyDescent="0.35">
      <c r="G1178" s="6"/>
      <c r="H1178" s="6"/>
      <c r="I1178" s="6"/>
      <c r="J1178" s="6"/>
      <c r="K1178" s="6"/>
      <c r="L1178" s="6"/>
      <c r="M1178" s="6"/>
    </row>
    <row r="1179" spans="7:13" s="2" customFormat="1" x14ac:dyDescent="0.35">
      <c r="G1179" s="6"/>
      <c r="H1179" s="6"/>
      <c r="I1179" s="6"/>
      <c r="J1179" s="6"/>
      <c r="K1179" s="6"/>
      <c r="L1179" s="6"/>
      <c r="M1179" s="6"/>
    </row>
    <row r="1180" spans="7:13" s="2" customFormat="1" x14ac:dyDescent="0.35">
      <c r="G1180" s="6"/>
      <c r="H1180" s="6"/>
      <c r="I1180" s="6"/>
      <c r="J1180" s="6"/>
      <c r="K1180" s="6"/>
      <c r="L1180" s="6"/>
      <c r="M1180" s="6"/>
    </row>
    <row r="1181" spans="7:13" s="2" customFormat="1" x14ac:dyDescent="0.35">
      <c r="G1181" s="6"/>
      <c r="H1181" s="6"/>
      <c r="I1181" s="6"/>
      <c r="J1181" s="6"/>
      <c r="K1181" s="6"/>
      <c r="L1181" s="6"/>
      <c r="M1181" s="6"/>
    </row>
    <row r="1182" spans="7:13" s="2" customFormat="1" x14ac:dyDescent="0.35">
      <c r="G1182" s="6"/>
      <c r="H1182" s="6"/>
      <c r="I1182" s="6"/>
      <c r="J1182" s="6"/>
      <c r="K1182" s="6"/>
      <c r="L1182" s="6"/>
      <c r="M1182" s="6"/>
    </row>
    <row r="1183" spans="7:13" s="2" customFormat="1" x14ac:dyDescent="0.35">
      <c r="G1183" s="6"/>
      <c r="H1183" s="6"/>
      <c r="I1183" s="6"/>
      <c r="J1183" s="6"/>
      <c r="K1183" s="6"/>
      <c r="L1183" s="6"/>
      <c r="M1183" s="6"/>
    </row>
    <row r="1184" spans="7:13" s="2" customFormat="1" x14ac:dyDescent="0.35">
      <c r="G1184" s="6"/>
      <c r="H1184" s="6"/>
      <c r="I1184" s="6"/>
      <c r="J1184" s="6"/>
      <c r="K1184" s="6"/>
      <c r="L1184" s="6"/>
      <c r="M1184" s="6"/>
    </row>
    <row r="1185" spans="7:13" s="2" customFormat="1" x14ac:dyDescent="0.35">
      <c r="G1185" s="6"/>
      <c r="H1185" s="6"/>
      <c r="I1185" s="6"/>
      <c r="J1185" s="6"/>
      <c r="K1185" s="6"/>
      <c r="L1185" s="6"/>
      <c r="M1185" s="6"/>
    </row>
    <row r="1186" spans="7:13" s="2" customFormat="1" x14ac:dyDescent="0.35">
      <c r="G1186" s="6"/>
      <c r="H1186" s="6"/>
      <c r="I1186" s="6"/>
      <c r="J1186" s="6"/>
      <c r="K1186" s="6"/>
      <c r="L1186" s="6"/>
      <c r="M1186" s="6"/>
    </row>
    <row r="1187" spans="7:13" s="2" customFormat="1" x14ac:dyDescent="0.35">
      <c r="G1187" s="6"/>
      <c r="H1187" s="6"/>
      <c r="I1187" s="6"/>
      <c r="J1187" s="6"/>
      <c r="K1187" s="6"/>
      <c r="L1187" s="6"/>
      <c r="M1187" s="6"/>
    </row>
    <row r="1188" spans="7:13" s="2" customFormat="1" x14ac:dyDescent="0.35">
      <c r="G1188" s="6"/>
      <c r="H1188" s="6"/>
      <c r="I1188" s="6"/>
      <c r="J1188" s="6"/>
      <c r="K1188" s="6"/>
      <c r="L1188" s="6"/>
      <c r="M1188" s="6"/>
    </row>
    <row r="1189" spans="7:13" s="2" customFormat="1" x14ac:dyDescent="0.35">
      <c r="G1189" s="6"/>
      <c r="H1189" s="6"/>
      <c r="I1189" s="6"/>
      <c r="J1189" s="6"/>
      <c r="K1189" s="6"/>
      <c r="L1189" s="6"/>
      <c r="M1189" s="6"/>
    </row>
    <row r="1190" spans="7:13" s="2" customFormat="1" x14ac:dyDescent="0.35">
      <c r="G1190" s="6"/>
      <c r="H1190" s="6"/>
      <c r="I1190" s="6"/>
      <c r="J1190" s="6"/>
      <c r="K1190" s="6"/>
      <c r="L1190" s="6"/>
      <c r="M1190" s="6"/>
    </row>
    <row r="1191" spans="7:13" s="2" customFormat="1" x14ac:dyDescent="0.35">
      <c r="G1191" s="6"/>
      <c r="H1191" s="6"/>
      <c r="I1191" s="6"/>
      <c r="J1191" s="6"/>
      <c r="K1191" s="6"/>
      <c r="L1191" s="6"/>
      <c r="M1191" s="6"/>
    </row>
    <row r="1192" spans="7:13" s="2" customFormat="1" x14ac:dyDescent="0.35">
      <c r="G1192" s="6"/>
      <c r="H1192" s="6"/>
      <c r="I1192" s="6"/>
      <c r="J1192" s="6"/>
      <c r="K1192" s="6"/>
      <c r="L1192" s="6"/>
      <c r="M1192" s="6"/>
    </row>
    <row r="1193" spans="7:13" s="2" customFormat="1" x14ac:dyDescent="0.35">
      <c r="G1193" s="6"/>
      <c r="H1193" s="6"/>
      <c r="I1193" s="6"/>
      <c r="J1193" s="6"/>
      <c r="K1193" s="6"/>
      <c r="L1193" s="6"/>
      <c r="M1193" s="6"/>
    </row>
    <row r="1194" spans="7:13" s="2" customFormat="1" x14ac:dyDescent="0.35">
      <c r="G1194" s="6"/>
      <c r="H1194" s="6"/>
      <c r="I1194" s="6"/>
      <c r="J1194" s="6"/>
      <c r="K1194" s="6"/>
      <c r="L1194" s="6"/>
      <c r="M1194" s="6"/>
    </row>
    <row r="1195" spans="7:13" s="2" customFormat="1" x14ac:dyDescent="0.35">
      <c r="G1195" s="6"/>
      <c r="H1195" s="6"/>
      <c r="I1195" s="6"/>
      <c r="J1195" s="6"/>
      <c r="K1195" s="6"/>
      <c r="L1195" s="6"/>
      <c r="M1195" s="6"/>
    </row>
    <row r="1196" spans="7:13" s="2" customFormat="1" x14ac:dyDescent="0.35">
      <c r="G1196" s="6"/>
      <c r="H1196" s="6"/>
      <c r="I1196" s="6"/>
      <c r="J1196" s="6"/>
      <c r="K1196" s="6"/>
      <c r="L1196" s="6"/>
      <c r="M1196" s="6"/>
    </row>
    <row r="1197" spans="7:13" s="2" customFormat="1" x14ac:dyDescent="0.35">
      <c r="G1197" s="6"/>
      <c r="H1197" s="6"/>
      <c r="I1197" s="6"/>
      <c r="J1197" s="6"/>
      <c r="K1197" s="6"/>
      <c r="L1197" s="6"/>
      <c r="M1197" s="6"/>
    </row>
    <row r="1198" spans="7:13" s="2" customFormat="1" x14ac:dyDescent="0.35">
      <c r="G1198" s="6"/>
      <c r="H1198" s="6"/>
      <c r="I1198" s="6"/>
      <c r="J1198" s="6"/>
      <c r="K1198" s="6"/>
      <c r="L1198" s="6"/>
      <c r="M1198" s="6"/>
    </row>
    <row r="1199" spans="7:13" s="2" customFormat="1" x14ac:dyDescent="0.35">
      <c r="G1199" s="6"/>
      <c r="H1199" s="6"/>
      <c r="I1199" s="6"/>
      <c r="J1199" s="6"/>
      <c r="K1199" s="6"/>
      <c r="L1199" s="6"/>
      <c r="M1199" s="6"/>
    </row>
    <row r="1200" spans="7:13" s="2" customFormat="1" x14ac:dyDescent="0.35">
      <c r="G1200" s="6"/>
      <c r="H1200" s="6"/>
      <c r="I1200" s="6"/>
      <c r="J1200" s="6"/>
      <c r="K1200" s="6"/>
      <c r="L1200" s="6"/>
      <c r="M1200" s="6"/>
    </row>
    <row r="1201" spans="7:13" s="2" customFormat="1" x14ac:dyDescent="0.35">
      <c r="G1201" s="6"/>
      <c r="H1201" s="6"/>
      <c r="I1201" s="6"/>
      <c r="J1201" s="6"/>
      <c r="K1201" s="6"/>
      <c r="L1201" s="6"/>
      <c r="M1201" s="6"/>
    </row>
    <row r="1202" spans="7:13" s="2" customFormat="1" x14ac:dyDescent="0.35">
      <c r="G1202" s="6"/>
      <c r="H1202" s="6"/>
      <c r="I1202" s="6"/>
      <c r="J1202" s="6"/>
      <c r="K1202" s="6"/>
      <c r="L1202" s="6"/>
      <c r="M1202" s="6"/>
    </row>
    <row r="1203" spans="7:13" s="2" customFormat="1" x14ac:dyDescent="0.35">
      <c r="G1203" s="6"/>
      <c r="H1203" s="6"/>
      <c r="I1203" s="6"/>
      <c r="J1203" s="6"/>
      <c r="K1203" s="6"/>
      <c r="L1203" s="6"/>
      <c r="M1203" s="6"/>
    </row>
    <row r="1204" spans="7:13" s="2" customFormat="1" x14ac:dyDescent="0.35">
      <c r="G1204" s="6"/>
      <c r="H1204" s="6"/>
      <c r="I1204" s="6"/>
      <c r="J1204" s="6"/>
      <c r="K1204" s="6"/>
      <c r="L1204" s="6"/>
      <c r="M1204" s="6"/>
    </row>
    <row r="1205" spans="7:13" s="2" customFormat="1" x14ac:dyDescent="0.35">
      <c r="G1205" s="6"/>
      <c r="H1205" s="6"/>
      <c r="I1205" s="6"/>
      <c r="J1205" s="6"/>
      <c r="K1205" s="6"/>
      <c r="L1205" s="6"/>
      <c r="M1205" s="6"/>
    </row>
    <row r="1206" spans="7:13" s="2" customFormat="1" x14ac:dyDescent="0.35">
      <c r="G1206" s="6"/>
      <c r="H1206" s="6"/>
      <c r="I1206" s="6"/>
      <c r="J1206" s="6"/>
      <c r="K1206" s="6"/>
      <c r="L1206" s="6"/>
      <c r="M1206" s="6"/>
    </row>
    <row r="1207" spans="7:13" s="2" customFormat="1" x14ac:dyDescent="0.35">
      <c r="G1207" s="6"/>
      <c r="H1207" s="6"/>
      <c r="I1207" s="6"/>
      <c r="J1207" s="6"/>
      <c r="K1207" s="6"/>
      <c r="L1207" s="6"/>
      <c r="M1207" s="6"/>
    </row>
    <row r="1208" spans="7:13" s="2" customFormat="1" x14ac:dyDescent="0.35">
      <c r="G1208" s="6"/>
      <c r="H1208" s="6"/>
      <c r="I1208" s="6"/>
      <c r="J1208" s="6"/>
      <c r="K1208" s="6"/>
      <c r="L1208" s="6"/>
      <c r="M1208" s="6"/>
    </row>
    <row r="1209" spans="7:13" s="2" customFormat="1" x14ac:dyDescent="0.35">
      <c r="G1209" s="6"/>
      <c r="H1209" s="6"/>
      <c r="I1209" s="6"/>
      <c r="J1209" s="6"/>
      <c r="K1209" s="6"/>
      <c r="L1209" s="6"/>
      <c r="M1209" s="6"/>
    </row>
    <row r="1210" spans="7:13" s="2" customFormat="1" x14ac:dyDescent="0.35">
      <c r="G1210" s="6"/>
      <c r="H1210" s="6"/>
      <c r="I1210" s="6"/>
      <c r="J1210" s="6"/>
      <c r="K1210" s="6"/>
      <c r="L1210" s="6"/>
      <c r="M1210" s="6"/>
    </row>
    <row r="1211" spans="7:13" s="2" customFormat="1" x14ac:dyDescent="0.35">
      <c r="G1211" s="6"/>
      <c r="H1211" s="6"/>
      <c r="I1211" s="6"/>
      <c r="J1211" s="6"/>
      <c r="K1211" s="6"/>
      <c r="L1211" s="6"/>
      <c r="M1211" s="6"/>
    </row>
    <row r="1212" spans="7:13" s="2" customFormat="1" x14ac:dyDescent="0.35">
      <c r="G1212" s="6"/>
      <c r="H1212" s="6"/>
      <c r="I1212" s="6"/>
      <c r="J1212" s="6"/>
      <c r="K1212" s="6"/>
      <c r="L1212" s="6"/>
      <c r="M1212" s="6"/>
    </row>
    <row r="1213" spans="7:13" s="2" customFormat="1" x14ac:dyDescent="0.35">
      <c r="G1213" s="6"/>
      <c r="H1213" s="6"/>
      <c r="I1213" s="6"/>
      <c r="J1213" s="6"/>
      <c r="K1213" s="6"/>
      <c r="L1213" s="6"/>
      <c r="M1213" s="6"/>
    </row>
    <row r="1214" spans="7:13" s="2" customFormat="1" x14ac:dyDescent="0.35">
      <c r="G1214" s="6"/>
      <c r="H1214" s="6"/>
      <c r="I1214" s="6"/>
      <c r="J1214" s="6"/>
      <c r="K1214" s="6"/>
      <c r="L1214" s="6"/>
      <c r="M1214" s="6"/>
    </row>
    <row r="1215" spans="7:13" s="2" customFormat="1" x14ac:dyDescent="0.35">
      <c r="G1215" s="6"/>
      <c r="H1215" s="6"/>
      <c r="I1215" s="6"/>
      <c r="J1215" s="6"/>
      <c r="K1215" s="6"/>
      <c r="L1215" s="6"/>
      <c r="M1215" s="6"/>
    </row>
    <row r="1216" spans="7:13" s="2" customFormat="1" x14ac:dyDescent="0.35">
      <c r="G1216" s="6"/>
      <c r="H1216" s="6"/>
      <c r="I1216" s="6"/>
      <c r="J1216" s="6"/>
      <c r="K1216" s="6"/>
      <c r="L1216" s="6"/>
      <c r="M1216" s="6"/>
    </row>
    <row r="1217" spans="7:13" s="2" customFormat="1" x14ac:dyDescent="0.35">
      <c r="G1217" s="6"/>
      <c r="H1217" s="6"/>
      <c r="I1217" s="6"/>
      <c r="J1217" s="6"/>
      <c r="K1217" s="6"/>
      <c r="L1217" s="6"/>
      <c r="M1217" s="6"/>
    </row>
    <row r="1218" spans="7:13" s="2" customFormat="1" x14ac:dyDescent="0.35">
      <c r="G1218" s="6"/>
      <c r="H1218" s="6"/>
      <c r="I1218" s="6"/>
      <c r="J1218" s="6"/>
      <c r="K1218" s="6"/>
      <c r="L1218" s="6"/>
      <c r="M1218" s="6"/>
    </row>
    <row r="1219" spans="7:13" s="2" customFormat="1" x14ac:dyDescent="0.35">
      <c r="G1219" s="6"/>
      <c r="H1219" s="6"/>
      <c r="I1219" s="6"/>
      <c r="J1219" s="6"/>
      <c r="K1219" s="6"/>
      <c r="L1219" s="6"/>
      <c r="M1219" s="6"/>
    </row>
    <row r="1220" spans="7:13" s="2" customFormat="1" x14ac:dyDescent="0.35">
      <c r="G1220" s="6"/>
      <c r="H1220" s="6"/>
      <c r="I1220" s="6"/>
      <c r="J1220" s="6"/>
      <c r="K1220" s="6"/>
      <c r="L1220" s="6"/>
      <c r="M1220" s="6"/>
    </row>
    <row r="1221" spans="7:13" s="2" customFormat="1" x14ac:dyDescent="0.35">
      <c r="G1221" s="6"/>
      <c r="H1221" s="6"/>
      <c r="I1221" s="6"/>
      <c r="J1221" s="6"/>
      <c r="K1221" s="6"/>
      <c r="L1221" s="6"/>
      <c r="M1221" s="6"/>
    </row>
    <row r="1222" spans="7:13" s="2" customFormat="1" x14ac:dyDescent="0.35">
      <c r="G1222" s="6"/>
      <c r="H1222" s="6"/>
      <c r="I1222" s="6"/>
      <c r="J1222" s="6"/>
      <c r="K1222" s="6"/>
      <c r="L1222" s="6"/>
      <c r="M1222" s="6"/>
    </row>
    <row r="1223" spans="7:13" s="2" customFormat="1" x14ac:dyDescent="0.35">
      <c r="G1223" s="6"/>
      <c r="H1223" s="6"/>
      <c r="I1223" s="6"/>
      <c r="J1223" s="6"/>
      <c r="K1223" s="6"/>
      <c r="L1223" s="6"/>
      <c r="M1223" s="6"/>
    </row>
    <row r="1224" spans="7:13" s="2" customFormat="1" x14ac:dyDescent="0.35">
      <c r="G1224" s="6"/>
      <c r="H1224" s="6"/>
      <c r="I1224" s="6"/>
      <c r="J1224" s="6"/>
      <c r="K1224" s="6"/>
      <c r="L1224" s="6"/>
      <c r="M1224" s="6"/>
    </row>
    <row r="1225" spans="7:13" s="2" customFormat="1" x14ac:dyDescent="0.35">
      <c r="G1225" s="6"/>
      <c r="H1225" s="6"/>
      <c r="I1225" s="6"/>
      <c r="J1225" s="6"/>
      <c r="K1225" s="6"/>
      <c r="L1225" s="6"/>
      <c r="M1225" s="6"/>
    </row>
    <row r="1226" spans="7:13" s="2" customFormat="1" x14ac:dyDescent="0.35">
      <c r="G1226" s="6"/>
      <c r="H1226" s="6"/>
      <c r="I1226" s="6"/>
      <c r="J1226" s="6"/>
      <c r="K1226" s="6"/>
      <c r="L1226" s="6"/>
      <c r="M1226" s="6"/>
    </row>
    <row r="1227" spans="7:13" s="2" customFormat="1" x14ac:dyDescent="0.35">
      <c r="G1227" s="6"/>
      <c r="H1227" s="6"/>
      <c r="I1227" s="6"/>
      <c r="J1227" s="6"/>
      <c r="K1227" s="6"/>
      <c r="L1227" s="6"/>
      <c r="M1227" s="6"/>
    </row>
    <row r="1228" spans="7:13" s="2" customFormat="1" x14ac:dyDescent="0.35">
      <c r="G1228" s="6"/>
      <c r="H1228" s="6"/>
      <c r="I1228" s="6"/>
      <c r="J1228" s="6"/>
      <c r="K1228" s="6"/>
      <c r="L1228" s="6"/>
      <c r="M1228" s="6"/>
    </row>
    <row r="1229" spans="7:13" s="2" customFormat="1" x14ac:dyDescent="0.35">
      <c r="G1229" s="6"/>
      <c r="H1229" s="6"/>
      <c r="I1229" s="6"/>
      <c r="J1229" s="6"/>
      <c r="K1229" s="6"/>
      <c r="L1229" s="6"/>
      <c r="M1229" s="6"/>
    </row>
    <row r="1230" spans="7:13" s="2" customFormat="1" x14ac:dyDescent="0.35">
      <c r="G1230" s="6"/>
      <c r="H1230" s="6"/>
      <c r="I1230" s="6"/>
      <c r="J1230" s="6"/>
      <c r="K1230" s="6"/>
      <c r="L1230" s="6"/>
      <c r="M1230" s="6"/>
    </row>
    <row r="1231" spans="7:13" s="2" customFormat="1" x14ac:dyDescent="0.35">
      <c r="G1231" s="6"/>
      <c r="H1231" s="6"/>
      <c r="I1231" s="6"/>
      <c r="J1231" s="6"/>
      <c r="K1231" s="6"/>
      <c r="L1231" s="6"/>
      <c r="M1231" s="6"/>
    </row>
    <row r="1232" spans="7:13" s="2" customFormat="1" x14ac:dyDescent="0.35">
      <c r="G1232" s="6"/>
      <c r="H1232" s="6"/>
      <c r="I1232" s="6"/>
      <c r="J1232" s="6"/>
      <c r="K1232" s="6"/>
      <c r="L1232" s="6"/>
      <c r="M1232" s="6"/>
    </row>
    <row r="1233" spans="7:13" s="2" customFormat="1" x14ac:dyDescent="0.35">
      <c r="G1233" s="6"/>
      <c r="H1233" s="6"/>
      <c r="I1233" s="6"/>
      <c r="J1233" s="6"/>
      <c r="K1233" s="6"/>
      <c r="L1233" s="6"/>
      <c r="M1233" s="6"/>
    </row>
    <row r="1234" spans="7:13" s="2" customFormat="1" x14ac:dyDescent="0.35">
      <c r="G1234" s="6"/>
      <c r="H1234" s="6"/>
      <c r="I1234" s="6"/>
      <c r="J1234" s="6"/>
      <c r="K1234" s="6"/>
      <c r="L1234" s="6"/>
      <c r="M1234" s="6"/>
    </row>
    <row r="1235" spans="7:13" s="2" customFormat="1" x14ac:dyDescent="0.35">
      <c r="G1235" s="6"/>
      <c r="H1235" s="6"/>
      <c r="I1235" s="6"/>
      <c r="J1235" s="6"/>
      <c r="K1235" s="6"/>
      <c r="L1235" s="6"/>
      <c r="M1235" s="6"/>
    </row>
    <row r="1236" spans="7:13" s="2" customFormat="1" x14ac:dyDescent="0.35">
      <c r="G1236" s="6"/>
      <c r="H1236" s="6"/>
      <c r="I1236" s="6"/>
      <c r="J1236" s="6"/>
      <c r="K1236" s="6"/>
      <c r="L1236" s="6"/>
      <c r="M1236" s="6"/>
    </row>
    <row r="1237" spans="7:13" s="2" customFormat="1" x14ac:dyDescent="0.35">
      <c r="G1237" s="6"/>
      <c r="H1237" s="6"/>
      <c r="I1237" s="6"/>
      <c r="J1237" s="6"/>
      <c r="K1237" s="6"/>
      <c r="L1237" s="6"/>
      <c r="M1237" s="6"/>
    </row>
    <row r="1238" spans="7:13" s="2" customFormat="1" x14ac:dyDescent="0.35">
      <c r="G1238" s="6"/>
      <c r="H1238" s="6"/>
      <c r="I1238" s="6"/>
      <c r="J1238" s="6"/>
      <c r="K1238" s="6"/>
      <c r="L1238" s="6"/>
      <c r="M1238" s="6"/>
    </row>
    <row r="1239" spans="7:13" s="2" customFormat="1" x14ac:dyDescent="0.35">
      <c r="G1239" s="6"/>
      <c r="H1239" s="6"/>
      <c r="I1239" s="6"/>
      <c r="J1239" s="6"/>
      <c r="K1239" s="6"/>
      <c r="L1239" s="6"/>
      <c r="M1239" s="6"/>
    </row>
    <row r="1240" spans="7:13" s="2" customFormat="1" x14ac:dyDescent="0.35">
      <c r="G1240" s="6"/>
      <c r="H1240" s="6"/>
      <c r="I1240" s="6"/>
      <c r="J1240" s="6"/>
      <c r="K1240" s="6"/>
      <c r="L1240" s="6"/>
      <c r="M1240" s="6"/>
    </row>
    <row r="1241" spans="7:13" s="2" customFormat="1" x14ac:dyDescent="0.35">
      <c r="G1241" s="6"/>
      <c r="H1241" s="6"/>
      <c r="I1241" s="6"/>
      <c r="J1241" s="6"/>
      <c r="K1241" s="6"/>
      <c r="L1241" s="6"/>
      <c r="M1241" s="6"/>
    </row>
    <row r="1242" spans="7:13" s="2" customFormat="1" x14ac:dyDescent="0.35">
      <c r="G1242" s="6"/>
      <c r="H1242" s="6"/>
      <c r="I1242" s="6"/>
      <c r="J1242" s="6"/>
      <c r="K1242" s="6"/>
      <c r="L1242" s="6"/>
      <c r="M1242" s="6"/>
    </row>
    <row r="1243" spans="7:13" s="2" customFormat="1" x14ac:dyDescent="0.35">
      <c r="G1243" s="6"/>
      <c r="H1243" s="6"/>
      <c r="I1243" s="6"/>
      <c r="J1243" s="6"/>
      <c r="K1243" s="6"/>
      <c r="L1243" s="6"/>
      <c r="M1243" s="6"/>
    </row>
    <row r="1244" spans="7:13" s="2" customFormat="1" x14ac:dyDescent="0.35">
      <c r="G1244" s="6"/>
      <c r="H1244" s="6"/>
      <c r="I1244" s="6"/>
      <c r="J1244" s="6"/>
      <c r="K1244" s="6"/>
      <c r="L1244" s="6"/>
      <c r="M1244" s="6"/>
    </row>
    <row r="1245" spans="7:13" s="2" customFormat="1" x14ac:dyDescent="0.35">
      <c r="G1245" s="6"/>
      <c r="H1245" s="6"/>
      <c r="I1245" s="6"/>
      <c r="J1245" s="6"/>
      <c r="K1245" s="6"/>
      <c r="L1245" s="6"/>
      <c r="M1245" s="6"/>
    </row>
    <row r="1246" spans="7:13" s="2" customFormat="1" x14ac:dyDescent="0.35">
      <c r="G1246" s="6"/>
      <c r="H1246" s="6"/>
      <c r="I1246" s="6"/>
      <c r="J1246" s="6"/>
      <c r="K1246" s="6"/>
      <c r="L1246" s="6"/>
      <c r="M1246" s="6"/>
    </row>
    <row r="1247" spans="7:13" s="2" customFormat="1" x14ac:dyDescent="0.35">
      <c r="G1247" s="6"/>
      <c r="H1247" s="6"/>
      <c r="I1247" s="6"/>
      <c r="J1247" s="6"/>
      <c r="K1247" s="6"/>
      <c r="L1247" s="6"/>
      <c r="M1247" s="6"/>
    </row>
    <row r="1248" spans="7:13" s="2" customFormat="1" x14ac:dyDescent="0.35">
      <c r="G1248" s="6"/>
      <c r="H1248" s="6"/>
      <c r="I1248" s="6"/>
      <c r="J1248" s="6"/>
      <c r="K1248" s="6"/>
      <c r="L1248" s="6"/>
      <c r="M1248" s="6"/>
    </row>
    <row r="1249" spans="7:13" s="2" customFormat="1" x14ac:dyDescent="0.35">
      <c r="G1249" s="6"/>
      <c r="H1249" s="6"/>
      <c r="I1249" s="6"/>
      <c r="J1249" s="6"/>
      <c r="K1249" s="6"/>
      <c r="L1249" s="6"/>
      <c r="M1249" s="6"/>
    </row>
    <row r="1250" spans="7:13" s="2" customFormat="1" x14ac:dyDescent="0.35">
      <c r="G1250" s="6"/>
      <c r="H1250" s="6"/>
      <c r="I1250" s="6"/>
      <c r="J1250" s="6"/>
      <c r="K1250" s="6"/>
      <c r="L1250" s="6"/>
      <c r="M1250" s="6"/>
    </row>
    <row r="1251" spans="7:13" s="2" customFormat="1" x14ac:dyDescent="0.35">
      <c r="G1251" s="6"/>
      <c r="H1251" s="6"/>
      <c r="I1251" s="6"/>
      <c r="J1251" s="6"/>
      <c r="K1251" s="6"/>
      <c r="L1251" s="6"/>
      <c r="M1251" s="6"/>
    </row>
    <row r="1252" spans="7:13" s="2" customFormat="1" x14ac:dyDescent="0.35">
      <c r="G1252" s="6"/>
      <c r="H1252" s="6"/>
      <c r="I1252" s="6"/>
      <c r="J1252" s="6"/>
      <c r="K1252" s="6"/>
      <c r="L1252" s="6"/>
      <c r="M1252" s="6"/>
    </row>
    <row r="1253" spans="7:13" s="2" customFormat="1" x14ac:dyDescent="0.35">
      <c r="G1253" s="6"/>
      <c r="H1253" s="6"/>
      <c r="I1253" s="6"/>
      <c r="J1253" s="6"/>
      <c r="K1253" s="6"/>
      <c r="L1253" s="6"/>
      <c r="M1253" s="6"/>
    </row>
    <row r="1254" spans="7:13" s="2" customFormat="1" x14ac:dyDescent="0.35">
      <c r="G1254" s="6"/>
      <c r="H1254" s="6"/>
      <c r="I1254" s="6"/>
      <c r="J1254" s="6"/>
      <c r="K1254" s="6"/>
      <c r="L1254" s="6"/>
      <c r="M1254" s="6"/>
    </row>
    <row r="1255" spans="7:13" s="2" customFormat="1" x14ac:dyDescent="0.35">
      <c r="G1255" s="6"/>
      <c r="H1255" s="6"/>
      <c r="I1255" s="6"/>
      <c r="J1255" s="6"/>
      <c r="K1255" s="6"/>
      <c r="L1255" s="6"/>
      <c r="M1255" s="6"/>
    </row>
    <row r="1256" spans="7:13" s="2" customFormat="1" x14ac:dyDescent="0.35">
      <c r="G1256" s="6"/>
      <c r="H1256" s="6"/>
      <c r="I1256" s="6"/>
      <c r="J1256" s="6"/>
      <c r="K1256" s="6"/>
      <c r="L1256" s="6"/>
      <c r="M1256" s="6"/>
    </row>
    <row r="1257" spans="7:13" s="2" customFormat="1" x14ac:dyDescent="0.35">
      <c r="G1257" s="6"/>
      <c r="H1257" s="6"/>
      <c r="I1257" s="6"/>
      <c r="J1257" s="6"/>
      <c r="K1257" s="6"/>
      <c r="L1257" s="6"/>
      <c r="M1257" s="6"/>
    </row>
    <row r="1258" spans="7:13" s="2" customFormat="1" x14ac:dyDescent="0.35">
      <c r="G1258" s="6"/>
      <c r="H1258" s="6"/>
      <c r="I1258" s="6"/>
      <c r="J1258" s="6"/>
      <c r="K1258" s="6"/>
      <c r="L1258" s="6"/>
      <c r="M1258" s="6"/>
    </row>
    <row r="1259" spans="7:13" s="2" customFormat="1" x14ac:dyDescent="0.35">
      <c r="G1259" s="6"/>
      <c r="H1259" s="6"/>
      <c r="I1259" s="6"/>
      <c r="J1259" s="6"/>
      <c r="K1259" s="6"/>
      <c r="L1259" s="6"/>
      <c r="M1259" s="6"/>
    </row>
    <row r="1260" spans="7:13" s="2" customFormat="1" x14ac:dyDescent="0.35">
      <c r="G1260" s="6"/>
      <c r="H1260" s="6"/>
      <c r="I1260" s="6"/>
      <c r="J1260" s="6"/>
      <c r="K1260" s="6"/>
      <c r="L1260" s="6"/>
      <c r="M1260" s="6"/>
    </row>
    <row r="1261" spans="7:13" s="2" customFormat="1" x14ac:dyDescent="0.35">
      <c r="G1261" s="6"/>
      <c r="H1261" s="6"/>
      <c r="I1261" s="6"/>
      <c r="J1261" s="6"/>
      <c r="K1261" s="6"/>
      <c r="L1261" s="6"/>
      <c r="M1261" s="6"/>
    </row>
    <row r="1262" spans="7:13" s="2" customFormat="1" x14ac:dyDescent="0.35">
      <c r="G1262" s="6"/>
      <c r="H1262" s="6"/>
      <c r="I1262" s="6"/>
      <c r="J1262" s="6"/>
      <c r="K1262" s="6"/>
      <c r="L1262" s="6"/>
      <c r="M1262" s="6"/>
    </row>
    <row r="1263" spans="7:13" s="2" customFormat="1" x14ac:dyDescent="0.35">
      <c r="G1263" s="6"/>
      <c r="H1263" s="6"/>
      <c r="I1263" s="6"/>
      <c r="J1263" s="6"/>
      <c r="K1263" s="6"/>
      <c r="L1263" s="6"/>
      <c r="M1263" s="6"/>
    </row>
    <row r="1264" spans="7:13" s="2" customFormat="1" x14ac:dyDescent="0.35">
      <c r="G1264" s="6"/>
      <c r="H1264" s="6"/>
      <c r="I1264" s="6"/>
      <c r="J1264" s="6"/>
      <c r="K1264" s="6"/>
      <c r="L1264" s="6"/>
      <c r="M1264" s="6"/>
    </row>
    <row r="1265" spans="7:13" s="2" customFormat="1" x14ac:dyDescent="0.35">
      <c r="G1265" s="6"/>
      <c r="H1265" s="6"/>
      <c r="I1265" s="6"/>
      <c r="J1265" s="6"/>
      <c r="K1265" s="6"/>
      <c r="L1265" s="6"/>
      <c r="M1265" s="6"/>
    </row>
    <row r="1266" spans="7:13" s="2" customFormat="1" x14ac:dyDescent="0.35">
      <c r="G1266" s="6"/>
      <c r="H1266" s="6"/>
      <c r="I1266" s="6"/>
      <c r="J1266" s="6"/>
      <c r="K1266" s="6"/>
      <c r="L1266" s="6"/>
      <c r="M1266" s="6"/>
    </row>
    <row r="1267" spans="7:13" s="2" customFormat="1" x14ac:dyDescent="0.35">
      <c r="G1267" s="6"/>
      <c r="H1267" s="6"/>
      <c r="I1267" s="6"/>
      <c r="J1267" s="6"/>
      <c r="K1267" s="6"/>
      <c r="L1267" s="6"/>
      <c r="M1267" s="6"/>
    </row>
    <row r="1268" spans="7:13" s="2" customFormat="1" x14ac:dyDescent="0.35">
      <c r="G1268" s="6"/>
      <c r="H1268" s="6"/>
      <c r="I1268" s="6"/>
      <c r="J1268" s="6"/>
      <c r="K1268" s="6"/>
      <c r="L1268" s="6"/>
      <c r="M1268" s="6"/>
    </row>
    <row r="1269" spans="7:13" s="2" customFormat="1" x14ac:dyDescent="0.35">
      <c r="G1269" s="6"/>
      <c r="H1269" s="6"/>
      <c r="I1269" s="6"/>
      <c r="J1269" s="6"/>
      <c r="K1269" s="6"/>
      <c r="L1269" s="6"/>
      <c r="M1269" s="6"/>
    </row>
    <row r="1270" spans="7:13" s="2" customFormat="1" x14ac:dyDescent="0.35">
      <c r="G1270" s="6"/>
      <c r="H1270" s="6"/>
      <c r="I1270" s="6"/>
      <c r="J1270" s="6"/>
      <c r="K1270" s="6"/>
      <c r="L1270" s="6"/>
      <c r="M1270" s="6"/>
    </row>
    <row r="1271" spans="7:13" s="2" customFormat="1" x14ac:dyDescent="0.35">
      <c r="G1271" s="6"/>
      <c r="H1271" s="6"/>
      <c r="I1271" s="6"/>
      <c r="J1271" s="6"/>
      <c r="K1271" s="6"/>
      <c r="L1271" s="6"/>
      <c r="M1271" s="6"/>
    </row>
    <row r="1272" spans="7:13" s="2" customFormat="1" x14ac:dyDescent="0.35">
      <c r="G1272" s="6"/>
      <c r="H1272" s="6"/>
      <c r="I1272" s="6"/>
      <c r="J1272" s="6"/>
      <c r="K1272" s="6"/>
      <c r="L1272" s="6"/>
      <c r="M1272" s="6"/>
    </row>
    <row r="1273" spans="7:13" s="2" customFormat="1" x14ac:dyDescent="0.35">
      <c r="G1273" s="6"/>
      <c r="H1273" s="6"/>
      <c r="I1273" s="6"/>
      <c r="J1273" s="6"/>
      <c r="K1273" s="6"/>
      <c r="L1273" s="6"/>
      <c r="M1273" s="6"/>
    </row>
    <row r="1274" spans="7:13" s="2" customFormat="1" x14ac:dyDescent="0.35">
      <c r="G1274" s="6"/>
      <c r="H1274" s="6"/>
      <c r="I1274" s="6"/>
      <c r="J1274" s="6"/>
      <c r="K1274" s="6"/>
      <c r="L1274" s="6"/>
      <c r="M1274" s="6"/>
    </row>
    <row r="1275" spans="7:13" s="2" customFormat="1" x14ac:dyDescent="0.35">
      <c r="G1275" s="6"/>
      <c r="H1275" s="6"/>
      <c r="I1275" s="6"/>
      <c r="J1275" s="6"/>
      <c r="K1275" s="6"/>
      <c r="L1275" s="6"/>
      <c r="M1275" s="6"/>
    </row>
    <row r="1276" spans="7:13" s="2" customFormat="1" x14ac:dyDescent="0.35">
      <c r="G1276" s="6"/>
      <c r="H1276" s="6"/>
      <c r="I1276" s="6"/>
      <c r="J1276" s="6"/>
      <c r="K1276" s="6"/>
      <c r="L1276" s="6"/>
      <c r="M1276" s="6"/>
    </row>
    <row r="1277" spans="7:13" s="2" customFormat="1" x14ac:dyDescent="0.35">
      <c r="G1277" s="6"/>
      <c r="H1277" s="6"/>
      <c r="I1277" s="6"/>
      <c r="J1277" s="6"/>
      <c r="K1277" s="6"/>
      <c r="L1277" s="6"/>
      <c r="M1277" s="6"/>
    </row>
    <row r="1278" spans="7:13" s="2" customFormat="1" x14ac:dyDescent="0.35">
      <c r="G1278" s="6"/>
      <c r="H1278" s="6"/>
      <c r="I1278" s="6"/>
      <c r="J1278" s="6"/>
      <c r="K1278" s="6"/>
      <c r="L1278" s="6"/>
      <c r="M1278" s="6"/>
    </row>
    <row r="1279" spans="7:13" s="2" customFormat="1" x14ac:dyDescent="0.35">
      <c r="G1279" s="6"/>
      <c r="H1279" s="6"/>
      <c r="I1279" s="6"/>
      <c r="J1279" s="6"/>
      <c r="K1279" s="6"/>
      <c r="L1279" s="6"/>
      <c r="M1279" s="6"/>
    </row>
    <row r="1280" spans="7:13" s="2" customFormat="1" x14ac:dyDescent="0.35">
      <c r="G1280" s="6"/>
      <c r="H1280" s="6"/>
      <c r="I1280" s="6"/>
      <c r="J1280" s="6"/>
      <c r="K1280" s="6"/>
      <c r="L1280" s="6"/>
      <c r="M1280" s="6"/>
    </row>
    <row r="1281" spans="7:13" s="2" customFormat="1" x14ac:dyDescent="0.35">
      <c r="G1281" s="6"/>
      <c r="H1281" s="6"/>
      <c r="I1281" s="6"/>
      <c r="J1281" s="6"/>
      <c r="K1281" s="6"/>
      <c r="L1281" s="6"/>
      <c r="M1281" s="6"/>
    </row>
    <row r="1282" spans="7:13" s="2" customFormat="1" x14ac:dyDescent="0.35">
      <c r="G1282" s="6"/>
      <c r="H1282" s="6"/>
      <c r="I1282" s="6"/>
      <c r="J1282" s="6"/>
      <c r="K1282" s="6"/>
      <c r="L1282" s="6"/>
      <c r="M1282" s="6"/>
    </row>
    <row r="1283" spans="7:13" s="2" customFormat="1" x14ac:dyDescent="0.35">
      <c r="G1283" s="6"/>
      <c r="H1283" s="6"/>
      <c r="I1283" s="6"/>
      <c r="J1283" s="6"/>
      <c r="K1283" s="6"/>
      <c r="L1283" s="6"/>
      <c r="M1283" s="6"/>
    </row>
    <row r="1284" spans="7:13" s="2" customFormat="1" x14ac:dyDescent="0.35">
      <c r="G1284" s="6"/>
      <c r="H1284" s="6"/>
      <c r="I1284" s="6"/>
      <c r="J1284" s="6"/>
      <c r="K1284" s="6"/>
      <c r="L1284" s="6"/>
      <c r="M1284" s="6"/>
    </row>
    <row r="1285" spans="7:13" s="2" customFormat="1" x14ac:dyDescent="0.35">
      <c r="G1285" s="6"/>
      <c r="H1285" s="6"/>
      <c r="I1285" s="6"/>
      <c r="J1285" s="6"/>
      <c r="K1285" s="6"/>
      <c r="L1285" s="6"/>
      <c r="M1285" s="6"/>
    </row>
    <row r="1286" spans="7:13" s="2" customFormat="1" x14ac:dyDescent="0.35">
      <c r="G1286" s="6"/>
      <c r="H1286" s="6"/>
      <c r="I1286" s="6"/>
      <c r="J1286" s="6"/>
      <c r="K1286" s="6"/>
      <c r="L1286" s="6"/>
      <c r="M1286" s="6"/>
    </row>
    <row r="1287" spans="7:13" s="2" customFormat="1" x14ac:dyDescent="0.35">
      <c r="G1287" s="6"/>
      <c r="H1287" s="6"/>
      <c r="I1287" s="6"/>
      <c r="J1287" s="6"/>
      <c r="K1287" s="6"/>
      <c r="L1287" s="6"/>
      <c r="M1287" s="6"/>
    </row>
    <row r="1288" spans="7:13" s="2" customFormat="1" x14ac:dyDescent="0.35">
      <c r="G1288" s="6"/>
      <c r="H1288" s="6"/>
      <c r="I1288" s="6"/>
      <c r="J1288" s="6"/>
      <c r="K1288" s="6"/>
      <c r="L1288" s="6"/>
      <c r="M1288" s="6"/>
    </row>
    <row r="1289" spans="7:13" s="2" customFormat="1" x14ac:dyDescent="0.35">
      <c r="G1289" s="6"/>
      <c r="H1289" s="6"/>
      <c r="I1289" s="6"/>
      <c r="J1289" s="6"/>
      <c r="K1289" s="6"/>
      <c r="L1289" s="6"/>
      <c r="M1289" s="6"/>
    </row>
    <row r="1290" spans="7:13" s="2" customFormat="1" x14ac:dyDescent="0.35">
      <c r="G1290" s="6"/>
      <c r="H1290" s="6"/>
      <c r="I1290" s="6"/>
      <c r="J1290" s="6"/>
      <c r="K1290" s="6"/>
      <c r="L1290" s="6"/>
      <c r="M1290" s="6"/>
    </row>
    <row r="1291" spans="7:13" s="2" customFormat="1" x14ac:dyDescent="0.35">
      <c r="G1291" s="6"/>
      <c r="H1291" s="6"/>
      <c r="I1291" s="6"/>
      <c r="J1291" s="6"/>
      <c r="K1291" s="6"/>
      <c r="L1291" s="6"/>
      <c r="M1291" s="6"/>
    </row>
    <row r="1292" spans="7:13" s="2" customFormat="1" x14ac:dyDescent="0.35">
      <c r="G1292" s="6"/>
      <c r="H1292" s="6"/>
      <c r="I1292" s="6"/>
      <c r="J1292" s="6"/>
      <c r="K1292" s="6"/>
      <c r="L1292" s="6"/>
      <c r="M1292" s="6"/>
    </row>
    <row r="1293" spans="7:13" s="2" customFormat="1" x14ac:dyDescent="0.35">
      <c r="G1293" s="6"/>
      <c r="H1293" s="6"/>
      <c r="I1293" s="6"/>
      <c r="J1293" s="6"/>
      <c r="K1293" s="6"/>
      <c r="L1293" s="6"/>
      <c r="M1293" s="6"/>
    </row>
    <row r="1294" spans="7:13" s="2" customFormat="1" x14ac:dyDescent="0.35">
      <c r="G1294" s="6"/>
      <c r="H1294" s="6"/>
      <c r="I1294" s="6"/>
      <c r="J1294" s="6"/>
      <c r="K1294" s="6"/>
      <c r="L1294" s="6"/>
      <c r="M1294" s="6"/>
    </row>
    <row r="1295" spans="7:13" s="2" customFormat="1" x14ac:dyDescent="0.35">
      <c r="G1295" s="6"/>
      <c r="H1295" s="6"/>
      <c r="I1295" s="6"/>
      <c r="J1295" s="6"/>
      <c r="K1295" s="6"/>
      <c r="L1295" s="6"/>
      <c r="M1295" s="6"/>
    </row>
    <row r="1296" spans="7:13" s="2" customFormat="1" x14ac:dyDescent="0.35">
      <c r="G1296" s="6"/>
      <c r="H1296" s="6"/>
      <c r="I1296" s="6"/>
      <c r="J1296" s="6"/>
      <c r="K1296" s="6"/>
      <c r="L1296" s="6"/>
      <c r="M1296" s="6"/>
    </row>
    <row r="1297" spans="7:13" s="2" customFormat="1" x14ac:dyDescent="0.35">
      <c r="G1297" s="6"/>
      <c r="H1297" s="6"/>
      <c r="I1297" s="6"/>
      <c r="J1297" s="6"/>
      <c r="K1297" s="6"/>
      <c r="L1297" s="6"/>
      <c r="M1297" s="6"/>
    </row>
    <row r="1298" spans="7:13" s="2" customFormat="1" x14ac:dyDescent="0.35">
      <c r="G1298" s="6"/>
      <c r="H1298" s="6"/>
      <c r="I1298" s="6"/>
      <c r="J1298" s="6"/>
      <c r="K1298" s="6"/>
      <c r="L1298" s="6"/>
      <c r="M1298" s="6"/>
    </row>
    <row r="1299" spans="7:13" s="2" customFormat="1" x14ac:dyDescent="0.35">
      <c r="G1299" s="6"/>
      <c r="H1299" s="6"/>
      <c r="I1299" s="6"/>
      <c r="J1299" s="6"/>
      <c r="K1299" s="6"/>
      <c r="L1299" s="6"/>
      <c r="M1299" s="6"/>
    </row>
    <row r="1300" spans="7:13" s="2" customFormat="1" x14ac:dyDescent="0.35">
      <c r="G1300" s="6"/>
      <c r="H1300" s="6"/>
      <c r="I1300" s="6"/>
      <c r="J1300" s="6"/>
      <c r="K1300" s="6"/>
      <c r="L1300" s="6"/>
      <c r="M1300" s="6"/>
    </row>
    <row r="1301" spans="7:13" s="2" customFormat="1" x14ac:dyDescent="0.35">
      <c r="G1301" s="6"/>
      <c r="H1301" s="6"/>
      <c r="I1301" s="6"/>
      <c r="J1301" s="6"/>
      <c r="K1301" s="6"/>
      <c r="L1301" s="6"/>
      <c r="M1301" s="6"/>
    </row>
    <row r="1302" spans="7:13" s="2" customFormat="1" x14ac:dyDescent="0.35">
      <c r="G1302" s="6"/>
      <c r="H1302" s="6"/>
      <c r="I1302" s="6"/>
      <c r="J1302" s="6"/>
      <c r="K1302" s="6"/>
      <c r="L1302" s="6"/>
      <c r="M1302" s="6"/>
    </row>
    <row r="1303" spans="7:13" s="2" customFormat="1" x14ac:dyDescent="0.35">
      <c r="G1303" s="6"/>
      <c r="H1303" s="6"/>
      <c r="I1303" s="6"/>
      <c r="J1303" s="6"/>
      <c r="K1303" s="6"/>
      <c r="L1303" s="6"/>
      <c r="M1303" s="6"/>
    </row>
    <row r="1304" spans="7:13" s="2" customFormat="1" x14ac:dyDescent="0.35">
      <c r="G1304" s="6"/>
      <c r="H1304" s="6"/>
      <c r="I1304" s="6"/>
      <c r="J1304" s="6"/>
      <c r="K1304" s="6"/>
      <c r="L1304" s="6"/>
      <c r="M1304" s="6"/>
    </row>
    <row r="1305" spans="7:13" s="2" customFormat="1" x14ac:dyDescent="0.35">
      <c r="G1305" s="6"/>
      <c r="H1305" s="6"/>
      <c r="I1305" s="6"/>
      <c r="J1305" s="6"/>
      <c r="K1305" s="6"/>
      <c r="L1305" s="6"/>
      <c r="M1305" s="6"/>
    </row>
    <row r="1306" spans="7:13" s="2" customFormat="1" x14ac:dyDescent="0.35">
      <c r="G1306" s="6"/>
      <c r="H1306" s="6"/>
      <c r="I1306" s="6"/>
      <c r="J1306" s="6"/>
      <c r="K1306" s="6"/>
      <c r="L1306" s="6"/>
      <c r="M1306" s="6"/>
    </row>
    <row r="1307" spans="7:13" s="2" customFormat="1" x14ac:dyDescent="0.35">
      <c r="G1307" s="6"/>
      <c r="H1307" s="6"/>
      <c r="I1307" s="6"/>
      <c r="J1307" s="6"/>
      <c r="K1307" s="6"/>
      <c r="L1307" s="6"/>
      <c r="M1307" s="6"/>
    </row>
    <row r="1308" spans="7:13" s="2" customFormat="1" x14ac:dyDescent="0.35">
      <c r="G1308" s="6"/>
      <c r="H1308" s="6"/>
      <c r="I1308" s="6"/>
      <c r="J1308" s="6"/>
      <c r="K1308" s="6"/>
      <c r="L1308" s="6"/>
      <c r="M1308" s="6"/>
    </row>
    <row r="1309" spans="7:13" s="2" customFormat="1" x14ac:dyDescent="0.35">
      <c r="G1309" s="6"/>
      <c r="H1309" s="6"/>
      <c r="I1309" s="6"/>
      <c r="J1309" s="6"/>
      <c r="K1309" s="6"/>
      <c r="L1309" s="6"/>
      <c r="M1309" s="6"/>
    </row>
    <row r="1310" spans="7:13" s="2" customFormat="1" x14ac:dyDescent="0.35">
      <c r="G1310" s="6"/>
      <c r="H1310" s="6"/>
      <c r="I1310" s="6"/>
      <c r="J1310" s="6"/>
      <c r="K1310" s="6"/>
      <c r="L1310" s="6"/>
      <c r="M1310" s="6"/>
    </row>
    <row r="1311" spans="7:13" s="2" customFormat="1" x14ac:dyDescent="0.35">
      <c r="G1311" s="6"/>
      <c r="H1311" s="6"/>
      <c r="I1311" s="6"/>
      <c r="J1311" s="6"/>
      <c r="K1311" s="6"/>
      <c r="L1311" s="6"/>
      <c r="M1311" s="6"/>
    </row>
    <row r="1312" spans="7:13" s="2" customFormat="1" x14ac:dyDescent="0.35">
      <c r="G1312" s="6"/>
      <c r="H1312" s="6"/>
      <c r="I1312" s="6"/>
      <c r="J1312" s="6"/>
      <c r="K1312" s="6"/>
      <c r="L1312" s="6"/>
      <c r="M1312" s="6"/>
    </row>
    <row r="1313" spans="7:13" s="2" customFormat="1" x14ac:dyDescent="0.35">
      <c r="G1313" s="6"/>
      <c r="H1313" s="6"/>
      <c r="I1313" s="6"/>
      <c r="J1313" s="6"/>
      <c r="K1313" s="6"/>
      <c r="L1313" s="6"/>
      <c r="M1313" s="6"/>
    </row>
    <row r="1314" spans="7:13" s="2" customFormat="1" x14ac:dyDescent="0.35">
      <c r="G1314" s="6"/>
      <c r="H1314" s="6"/>
      <c r="I1314" s="6"/>
      <c r="J1314" s="6"/>
      <c r="K1314" s="6"/>
      <c r="L1314" s="6"/>
      <c r="M1314" s="6"/>
    </row>
    <row r="1315" spans="7:13" s="2" customFormat="1" x14ac:dyDescent="0.35">
      <c r="G1315" s="6"/>
      <c r="H1315" s="6"/>
      <c r="I1315" s="6"/>
      <c r="J1315" s="6"/>
      <c r="K1315" s="6"/>
      <c r="L1315" s="6"/>
      <c r="M1315" s="6"/>
    </row>
    <row r="1316" spans="7:13" s="2" customFormat="1" x14ac:dyDescent="0.35">
      <c r="G1316" s="6"/>
      <c r="H1316" s="6"/>
      <c r="I1316" s="6"/>
      <c r="J1316" s="6"/>
      <c r="K1316" s="6"/>
      <c r="L1316" s="6"/>
      <c r="M1316" s="6"/>
    </row>
    <row r="1317" spans="7:13" s="2" customFormat="1" x14ac:dyDescent="0.35">
      <c r="G1317" s="6"/>
      <c r="H1317" s="6"/>
      <c r="I1317" s="6"/>
      <c r="J1317" s="6"/>
      <c r="K1317" s="6"/>
      <c r="L1317" s="6"/>
      <c r="M1317" s="6"/>
    </row>
    <row r="1318" spans="7:13" s="2" customFormat="1" x14ac:dyDescent="0.35">
      <c r="G1318" s="6"/>
      <c r="H1318" s="6"/>
      <c r="I1318" s="6"/>
      <c r="J1318" s="6"/>
      <c r="K1318" s="6"/>
      <c r="L1318" s="6"/>
      <c r="M1318" s="6"/>
    </row>
    <row r="1319" spans="7:13" s="2" customFormat="1" x14ac:dyDescent="0.35">
      <c r="G1319" s="6"/>
      <c r="H1319" s="6"/>
      <c r="I1319" s="6"/>
      <c r="J1319" s="6"/>
      <c r="K1319" s="6"/>
      <c r="L1319" s="6"/>
      <c r="M1319" s="6"/>
    </row>
    <row r="1320" spans="7:13" s="2" customFormat="1" x14ac:dyDescent="0.35">
      <c r="G1320" s="6"/>
      <c r="H1320" s="6"/>
      <c r="I1320" s="6"/>
      <c r="J1320" s="6"/>
      <c r="K1320" s="6"/>
      <c r="L1320" s="6"/>
      <c r="M1320" s="6"/>
    </row>
    <row r="1321" spans="7:13" s="2" customFormat="1" x14ac:dyDescent="0.35">
      <c r="G1321" s="6"/>
      <c r="H1321" s="6"/>
      <c r="I1321" s="6"/>
      <c r="J1321" s="6"/>
      <c r="K1321" s="6"/>
      <c r="L1321" s="6"/>
      <c r="M1321" s="6"/>
    </row>
    <row r="1322" spans="7:13" s="2" customFormat="1" x14ac:dyDescent="0.35">
      <c r="G1322" s="6"/>
      <c r="H1322" s="6"/>
      <c r="I1322" s="6"/>
      <c r="J1322" s="6"/>
      <c r="K1322" s="6"/>
      <c r="L1322" s="6"/>
      <c r="M1322" s="6"/>
    </row>
    <row r="1323" spans="7:13" s="2" customFormat="1" x14ac:dyDescent="0.35">
      <c r="G1323" s="6"/>
      <c r="H1323" s="6"/>
      <c r="I1323" s="6"/>
      <c r="J1323" s="6"/>
      <c r="K1323" s="6"/>
      <c r="L1323" s="6"/>
      <c r="M1323" s="6"/>
    </row>
    <row r="1324" spans="7:13" s="2" customFormat="1" x14ac:dyDescent="0.35">
      <c r="G1324" s="6"/>
      <c r="H1324" s="6"/>
      <c r="I1324" s="6"/>
      <c r="J1324" s="6"/>
      <c r="K1324" s="6"/>
      <c r="L1324" s="6"/>
      <c r="M1324" s="6"/>
    </row>
    <row r="1325" spans="7:13" s="2" customFormat="1" x14ac:dyDescent="0.35">
      <c r="G1325" s="6"/>
      <c r="H1325" s="6"/>
      <c r="I1325" s="6"/>
      <c r="J1325" s="6"/>
      <c r="K1325" s="6"/>
      <c r="L1325" s="6"/>
      <c r="M1325" s="6"/>
    </row>
    <row r="1326" spans="7:13" s="2" customFormat="1" x14ac:dyDescent="0.35">
      <c r="G1326" s="6"/>
      <c r="H1326" s="6"/>
      <c r="I1326" s="6"/>
      <c r="J1326" s="6"/>
      <c r="K1326" s="6"/>
      <c r="L1326" s="6"/>
      <c r="M1326" s="6"/>
    </row>
    <row r="1327" spans="7:13" s="2" customFormat="1" x14ac:dyDescent="0.35">
      <c r="G1327" s="6"/>
      <c r="H1327" s="6"/>
      <c r="I1327" s="6"/>
      <c r="J1327" s="6"/>
      <c r="K1327" s="6"/>
      <c r="L1327" s="6"/>
      <c r="M1327" s="6"/>
    </row>
    <row r="1328" spans="7:13" s="2" customFormat="1" x14ac:dyDescent="0.35">
      <c r="G1328" s="6"/>
      <c r="H1328" s="6"/>
      <c r="I1328" s="6"/>
      <c r="J1328" s="6"/>
      <c r="K1328" s="6"/>
      <c r="L1328" s="6"/>
      <c r="M1328" s="6"/>
    </row>
    <row r="1329" spans="7:13" s="2" customFormat="1" x14ac:dyDescent="0.35">
      <c r="G1329" s="6"/>
      <c r="H1329" s="6"/>
      <c r="I1329" s="6"/>
      <c r="J1329" s="6"/>
      <c r="K1329" s="6"/>
      <c r="L1329" s="6"/>
      <c r="M1329" s="6"/>
    </row>
    <row r="1330" spans="7:13" s="2" customFormat="1" x14ac:dyDescent="0.35">
      <c r="G1330" s="6"/>
      <c r="H1330" s="6"/>
      <c r="I1330" s="6"/>
      <c r="J1330" s="6"/>
      <c r="K1330" s="6"/>
      <c r="L1330" s="6"/>
      <c r="M1330" s="6"/>
    </row>
    <row r="1331" spans="7:13" s="2" customFormat="1" x14ac:dyDescent="0.35">
      <c r="G1331" s="6"/>
      <c r="H1331" s="6"/>
      <c r="I1331" s="6"/>
      <c r="J1331" s="6"/>
      <c r="K1331" s="6"/>
      <c r="L1331" s="6"/>
      <c r="M1331" s="6"/>
    </row>
    <row r="1332" spans="7:13" s="2" customFormat="1" x14ac:dyDescent="0.35">
      <c r="G1332" s="6"/>
      <c r="H1332" s="6"/>
      <c r="I1332" s="6"/>
      <c r="J1332" s="6"/>
      <c r="K1332" s="6"/>
      <c r="L1332" s="6"/>
      <c r="M1332" s="6"/>
    </row>
    <row r="1333" spans="7:13" s="2" customFormat="1" x14ac:dyDescent="0.35">
      <c r="G1333" s="6"/>
      <c r="H1333" s="6"/>
      <c r="I1333" s="6"/>
      <c r="J1333" s="6"/>
      <c r="K1333" s="6"/>
      <c r="L1333" s="6"/>
      <c r="M1333" s="6"/>
    </row>
    <row r="1334" spans="7:13" s="2" customFormat="1" x14ac:dyDescent="0.35">
      <c r="G1334" s="6"/>
      <c r="H1334" s="6"/>
      <c r="I1334" s="6"/>
      <c r="J1334" s="6"/>
      <c r="K1334" s="6"/>
      <c r="L1334" s="6"/>
      <c r="M1334" s="6"/>
    </row>
    <row r="1335" spans="7:13" s="2" customFormat="1" x14ac:dyDescent="0.35">
      <c r="G1335" s="6"/>
      <c r="H1335" s="6"/>
      <c r="I1335" s="6"/>
      <c r="J1335" s="6"/>
      <c r="K1335" s="6"/>
      <c r="L1335" s="6"/>
      <c r="M1335" s="6"/>
    </row>
    <row r="1336" spans="7:13" s="2" customFormat="1" x14ac:dyDescent="0.35">
      <c r="G1336" s="6"/>
      <c r="H1336" s="6"/>
      <c r="I1336" s="6"/>
      <c r="J1336" s="6"/>
      <c r="K1336" s="6"/>
      <c r="L1336" s="6"/>
      <c r="M1336" s="6"/>
    </row>
    <row r="1337" spans="7:13" s="2" customFormat="1" x14ac:dyDescent="0.35">
      <c r="G1337" s="6"/>
      <c r="H1337" s="6"/>
      <c r="I1337" s="6"/>
      <c r="J1337" s="6"/>
      <c r="K1337" s="6"/>
      <c r="L1337" s="6"/>
      <c r="M1337" s="6"/>
    </row>
    <row r="1338" spans="7:13" s="2" customFormat="1" x14ac:dyDescent="0.35">
      <c r="G1338" s="6"/>
      <c r="H1338" s="6"/>
      <c r="I1338" s="6"/>
      <c r="J1338" s="6"/>
      <c r="K1338" s="6"/>
      <c r="L1338" s="6"/>
      <c r="M1338" s="6"/>
    </row>
    <row r="1339" spans="7:13" s="2" customFormat="1" x14ac:dyDescent="0.35">
      <c r="G1339" s="6"/>
      <c r="H1339" s="6"/>
      <c r="I1339" s="6"/>
      <c r="J1339" s="6"/>
      <c r="K1339" s="6"/>
      <c r="L1339" s="6"/>
      <c r="M1339" s="6"/>
    </row>
    <row r="1340" spans="7:13" s="2" customFormat="1" x14ac:dyDescent="0.35">
      <c r="G1340" s="6"/>
      <c r="H1340" s="6"/>
      <c r="I1340" s="6"/>
      <c r="J1340" s="6"/>
      <c r="K1340" s="6"/>
      <c r="L1340" s="6"/>
      <c r="M1340" s="6"/>
    </row>
    <row r="1341" spans="7:13" s="2" customFormat="1" x14ac:dyDescent="0.35">
      <c r="G1341" s="6"/>
      <c r="H1341" s="6"/>
      <c r="I1341" s="6"/>
      <c r="J1341" s="6"/>
      <c r="K1341" s="6"/>
      <c r="L1341" s="6"/>
      <c r="M1341" s="6"/>
    </row>
    <row r="1342" spans="7:13" s="2" customFormat="1" x14ac:dyDescent="0.35">
      <c r="G1342" s="6"/>
      <c r="H1342" s="6"/>
      <c r="I1342" s="6"/>
      <c r="J1342" s="6"/>
      <c r="K1342" s="6"/>
      <c r="L1342" s="6"/>
      <c r="M1342" s="6"/>
    </row>
    <row r="1343" spans="7:13" s="2" customFormat="1" x14ac:dyDescent="0.35">
      <c r="G1343" s="6"/>
      <c r="H1343" s="6"/>
      <c r="I1343" s="6"/>
      <c r="J1343" s="6"/>
      <c r="K1343" s="6"/>
      <c r="L1343" s="6"/>
      <c r="M1343" s="6"/>
    </row>
    <row r="1344" spans="7:13" s="2" customFormat="1" x14ac:dyDescent="0.35">
      <c r="G1344" s="6"/>
      <c r="H1344" s="6"/>
      <c r="I1344" s="6"/>
      <c r="J1344" s="6"/>
      <c r="K1344" s="6"/>
      <c r="L1344" s="6"/>
      <c r="M1344" s="6"/>
    </row>
    <row r="1345" spans="7:13" s="2" customFormat="1" x14ac:dyDescent="0.35">
      <c r="G1345" s="6"/>
      <c r="H1345" s="6"/>
      <c r="I1345" s="6"/>
      <c r="J1345" s="6"/>
      <c r="K1345" s="6"/>
      <c r="L1345" s="6"/>
      <c r="M1345" s="6"/>
    </row>
    <row r="1346" spans="7:13" s="2" customFormat="1" x14ac:dyDescent="0.35">
      <c r="G1346" s="6"/>
      <c r="H1346" s="6"/>
      <c r="I1346" s="6"/>
      <c r="J1346" s="6"/>
      <c r="K1346" s="6"/>
      <c r="L1346" s="6"/>
      <c r="M1346" s="6"/>
    </row>
    <row r="1347" spans="7:13" s="2" customFormat="1" x14ac:dyDescent="0.35">
      <c r="G1347" s="6"/>
      <c r="H1347" s="6"/>
      <c r="I1347" s="6"/>
      <c r="J1347" s="6"/>
      <c r="K1347" s="6"/>
      <c r="L1347" s="6"/>
      <c r="M1347" s="6"/>
    </row>
    <row r="1348" spans="7:13" s="2" customFormat="1" x14ac:dyDescent="0.35">
      <c r="G1348" s="6"/>
      <c r="H1348" s="6"/>
      <c r="I1348" s="6"/>
      <c r="J1348" s="6"/>
      <c r="K1348" s="6"/>
      <c r="L1348" s="6"/>
      <c r="M1348" s="6"/>
    </row>
    <row r="1349" spans="7:13" s="2" customFormat="1" x14ac:dyDescent="0.35">
      <c r="G1349" s="6"/>
      <c r="H1349" s="6"/>
      <c r="I1349" s="6"/>
      <c r="J1349" s="6"/>
      <c r="K1349" s="6"/>
      <c r="L1349" s="6"/>
      <c r="M1349" s="6"/>
    </row>
    <row r="1350" spans="7:13" s="2" customFormat="1" x14ac:dyDescent="0.35">
      <c r="G1350" s="6"/>
      <c r="H1350" s="6"/>
      <c r="I1350" s="6"/>
      <c r="J1350" s="6"/>
      <c r="K1350" s="6"/>
      <c r="L1350" s="6"/>
      <c r="M1350" s="6"/>
    </row>
    <row r="1351" spans="7:13" s="2" customFormat="1" x14ac:dyDescent="0.35">
      <c r="G1351" s="6"/>
      <c r="H1351" s="6"/>
      <c r="I1351" s="6"/>
      <c r="J1351" s="6"/>
      <c r="K1351" s="6"/>
      <c r="L1351" s="6"/>
      <c r="M1351" s="6"/>
    </row>
    <row r="1352" spans="7:13" s="2" customFormat="1" x14ac:dyDescent="0.35">
      <c r="G1352" s="6"/>
      <c r="H1352" s="6"/>
      <c r="I1352" s="6"/>
      <c r="J1352" s="6"/>
      <c r="K1352" s="6"/>
      <c r="L1352" s="6"/>
      <c r="M1352" s="6"/>
    </row>
    <row r="1353" spans="7:13" s="2" customFormat="1" x14ac:dyDescent="0.35">
      <c r="G1353" s="6"/>
      <c r="H1353" s="6"/>
      <c r="I1353" s="6"/>
      <c r="J1353" s="6"/>
      <c r="K1353" s="6"/>
      <c r="L1353" s="6"/>
      <c r="M1353" s="6"/>
    </row>
    <row r="1354" spans="7:13" s="2" customFormat="1" x14ac:dyDescent="0.35">
      <c r="G1354" s="6"/>
      <c r="H1354" s="6"/>
      <c r="I1354" s="6"/>
      <c r="J1354" s="6"/>
      <c r="K1354" s="6"/>
      <c r="L1354" s="6"/>
      <c r="M1354" s="6"/>
    </row>
    <row r="1355" spans="7:13" s="2" customFormat="1" x14ac:dyDescent="0.35">
      <c r="G1355" s="6"/>
      <c r="H1355" s="6"/>
      <c r="I1355" s="6"/>
      <c r="J1355" s="6"/>
      <c r="K1355" s="6"/>
      <c r="L1355" s="6"/>
      <c r="M1355" s="6"/>
    </row>
    <row r="1356" spans="7:13" s="2" customFormat="1" x14ac:dyDescent="0.35">
      <c r="G1356" s="6"/>
      <c r="H1356" s="6"/>
      <c r="I1356" s="6"/>
      <c r="J1356" s="6"/>
      <c r="K1356" s="6"/>
      <c r="L1356" s="6"/>
      <c r="M1356" s="6"/>
    </row>
    <row r="1357" spans="7:13" s="2" customFormat="1" x14ac:dyDescent="0.35">
      <c r="G1357" s="6"/>
      <c r="H1357" s="6"/>
      <c r="I1357" s="6"/>
      <c r="J1357" s="6"/>
      <c r="K1357" s="6"/>
      <c r="L1357" s="6"/>
      <c r="M1357" s="6"/>
    </row>
    <row r="1358" spans="7:13" s="2" customFormat="1" x14ac:dyDescent="0.35">
      <c r="G1358" s="6"/>
      <c r="H1358" s="6"/>
      <c r="I1358" s="6"/>
      <c r="J1358" s="6"/>
      <c r="K1358" s="6"/>
      <c r="L1358" s="6"/>
      <c r="M1358" s="6"/>
    </row>
    <row r="1359" spans="7:13" s="2" customFormat="1" x14ac:dyDescent="0.35">
      <c r="G1359" s="6"/>
      <c r="H1359" s="6"/>
      <c r="I1359" s="6"/>
      <c r="J1359" s="6"/>
      <c r="K1359" s="6"/>
      <c r="L1359" s="6"/>
      <c r="M1359" s="6"/>
    </row>
    <row r="1360" spans="7:13" s="2" customFormat="1" x14ac:dyDescent="0.35">
      <c r="G1360" s="6"/>
      <c r="H1360" s="6"/>
      <c r="I1360" s="6"/>
      <c r="J1360" s="6"/>
      <c r="K1360" s="6"/>
      <c r="L1360" s="6"/>
      <c r="M1360" s="6"/>
    </row>
    <row r="1361" spans="7:13" s="2" customFormat="1" x14ac:dyDescent="0.35">
      <c r="G1361" s="6"/>
      <c r="H1361" s="6"/>
      <c r="I1361" s="6"/>
      <c r="J1361" s="6"/>
      <c r="K1361" s="6"/>
      <c r="L1361" s="6"/>
      <c r="M1361" s="6"/>
    </row>
    <row r="1362" spans="7:13" s="2" customFormat="1" x14ac:dyDescent="0.35">
      <c r="G1362" s="6"/>
      <c r="H1362" s="6"/>
      <c r="I1362" s="6"/>
      <c r="J1362" s="6"/>
      <c r="K1362" s="6"/>
      <c r="L1362" s="6"/>
      <c r="M1362" s="6"/>
    </row>
    <row r="1363" spans="7:13" s="2" customFormat="1" x14ac:dyDescent="0.35">
      <c r="G1363" s="6"/>
      <c r="H1363" s="6"/>
      <c r="I1363" s="6"/>
      <c r="J1363" s="6"/>
      <c r="K1363" s="6"/>
      <c r="L1363" s="6"/>
      <c r="M1363" s="6"/>
    </row>
    <row r="1364" spans="7:13" s="2" customFormat="1" x14ac:dyDescent="0.35">
      <c r="G1364" s="6"/>
      <c r="H1364" s="6"/>
      <c r="I1364" s="6"/>
      <c r="J1364" s="6"/>
      <c r="K1364" s="6"/>
      <c r="L1364" s="6"/>
      <c r="M1364" s="6"/>
    </row>
    <row r="1365" spans="7:13" s="2" customFormat="1" x14ac:dyDescent="0.35">
      <c r="G1365" s="6"/>
      <c r="H1365" s="6"/>
      <c r="I1365" s="6"/>
      <c r="J1365" s="6"/>
      <c r="K1365" s="6"/>
      <c r="L1365" s="6"/>
      <c r="M1365" s="6"/>
    </row>
    <row r="1366" spans="7:13" s="2" customFormat="1" x14ac:dyDescent="0.35">
      <c r="G1366" s="6"/>
      <c r="H1366" s="6"/>
      <c r="I1366" s="6"/>
      <c r="J1366" s="6"/>
      <c r="K1366" s="6"/>
      <c r="L1366" s="6"/>
      <c r="M1366" s="6"/>
    </row>
    <row r="1367" spans="7:13" s="2" customFormat="1" x14ac:dyDescent="0.35">
      <c r="G1367" s="6"/>
      <c r="H1367" s="6"/>
      <c r="I1367" s="6"/>
      <c r="J1367" s="6"/>
      <c r="K1367" s="6"/>
      <c r="L1367" s="6"/>
      <c r="M1367" s="6"/>
    </row>
    <row r="1368" spans="7:13" s="2" customFormat="1" x14ac:dyDescent="0.35">
      <c r="G1368" s="6"/>
      <c r="H1368" s="6"/>
      <c r="I1368" s="6"/>
      <c r="J1368" s="6"/>
      <c r="K1368" s="6"/>
      <c r="L1368" s="6"/>
      <c r="M1368" s="6"/>
    </row>
    <row r="1369" spans="7:13" s="2" customFormat="1" x14ac:dyDescent="0.35">
      <c r="G1369" s="6"/>
      <c r="H1369" s="6"/>
      <c r="I1369" s="6"/>
      <c r="J1369" s="6"/>
      <c r="K1369" s="6"/>
      <c r="L1369" s="6"/>
      <c r="M1369" s="6"/>
    </row>
    <row r="1370" spans="7:13" s="2" customFormat="1" x14ac:dyDescent="0.35">
      <c r="G1370" s="6"/>
      <c r="H1370" s="6"/>
      <c r="I1370" s="6"/>
      <c r="J1370" s="6"/>
      <c r="K1370" s="6"/>
      <c r="L1370" s="6"/>
      <c r="M1370" s="6"/>
    </row>
    <row r="1371" spans="7:13" s="2" customFormat="1" x14ac:dyDescent="0.35">
      <c r="G1371" s="6"/>
      <c r="H1371" s="6"/>
      <c r="I1371" s="6"/>
      <c r="J1371" s="6"/>
      <c r="K1371" s="6"/>
      <c r="L1371" s="6"/>
      <c r="M1371" s="6"/>
    </row>
    <row r="1372" spans="7:13" s="2" customFormat="1" x14ac:dyDescent="0.35">
      <c r="G1372" s="6"/>
      <c r="H1372" s="6"/>
      <c r="I1372" s="6"/>
      <c r="J1372" s="6"/>
      <c r="K1372" s="6"/>
      <c r="L1372" s="6"/>
      <c r="M1372" s="6"/>
    </row>
    <row r="1373" spans="7:13" s="2" customFormat="1" x14ac:dyDescent="0.35">
      <c r="G1373" s="6"/>
      <c r="H1373" s="6"/>
      <c r="I1373" s="6"/>
      <c r="J1373" s="6"/>
      <c r="K1373" s="6"/>
      <c r="L1373" s="6"/>
      <c r="M1373" s="6"/>
    </row>
    <row r="1374" spans="7:13" s="2" customFormat="1" x14ac:dyDescent="0.35">
      <c r="G1374" s="6"/>
      <c r="H1374" s="6"/>
      <c r="I1374" s="6"/>
      <c r="J1374" s="6"/>
      <c r="K1374" s="6"/>
      <c r="L1374" s="6"/>
      <c r="M1374" s="6"/>
    </row>
    <row r="1375" spans="7:13" s="2" customFormat="1" x14ac:dyDescent="0.35">
      <c r="G1375" s="6"/>
      <c r="H1375" s="6"/>
      <c r="I1375" s="6"/>
      <c r="J1375" s="6"/>
      <c r="K1375" s="6"/>
      <c r="L1375" s="6"/>
      <c r="M1375" s="6"/>
    </row>
    <row r="1376" spans="7:13" s="2" customFormat="1" x14ac:dyDescent="0.35">
      <c r="G1376" s="6"/>
      <c r="H1376" s="6"/>
      <c r="I1376" s="6"/>
      <c r="J1376" s="6"/>
      <c r="K1376" s="6"/>
      <c r="L1376" s="6"/>
      <c r="M1376" s="6"/>
    </row>
    <row r="1377" spans="7:13" s="2" customFormat="1" x14ac:dyDescent="0.35">
      <c r="G1377" s="6"/>
      <c r="H1377" s="6"/>
      <c r="I1377" s="6"/>
      <c r="J1377" s="6"/>
      <c r="K1377" s="6"/>
      <c r="L1377" s="6"/>
      <c r="M1377" s="6"/>
    </row>
    <row r="1378" spans="7:13" s="2" customFormat="1" x14ac:dyDescent="0.35">
      <c r="G1378" s="6"/>
      <c r="H1378" s="6"/>
      <c r="I1378" s="6"/>
      <c r="J1378" s="6"/>
      <c r="K1378" s="6"/>
      <c r="L1378" s="6"/>
      <c r="M1378" s="6"/>
    </row>
    <row r="1379" spans="7:13" s="2" customFormat="1" x14ac:dyDescent="0.35">
      <c r="G1379" s="6"/>
      <c r="H1379" s="6"/>
      <c r="I1379" s="6"/>
      <c r="J1379" s="6"/>
      <c r="K1379" s="6"/>
      <c r="L1379" s="6"/>
      <c r="M1379" s="6"/>
    </row>
    <row r="1380" spans="7:13" s="2" customFormat="1" x14ac:dyDescent="0.35">
      <c r="G1380" s="6"/>
      <c r="H1380" s="6"/>
      <c r="I1380" s="6"/>
      <c r="J1380" s="6"/>
      <c r="K1380" s="6"/>
      <c r="L1380" s="6"/>
      <c r="M1380" s="6"/>
    </row>
    <row r="1381" spans="7:13" s="2" customFormat="1" x14ac:dyDescent="0.35">
      <c r="G1381" s="6"/>
      <c r="H1381" s="6"/>
      <c r="I1381" s="6"/>
      <c r="J1381" s="6"/>
      <c r="K1381" s="6"/>
      <c r="L1381" s="6"/>
      <c r="M1381" s="6"/>
    </row>
    <row r="1382" spans="7:13" s="2" customFormat="1" x14ac:dyDescent="0.35">
      <c r="G1382" s="6"/>
      <c r="H1382" s="6"/>
      <c r="I1382" s="6"/>
      <c r="J1382" s="6"/>
      <c r="K1382" s="6"/>
      <c r="L1382" s="6"/>
      <c r="M1382" s="6"/>
    </row>
    <row r="1383" spans="7:13" s="2" customFormat="1" x14ac:dyDescent="0.35">
      <c r="G1383" s="6"/>
      <c r="H1383" s="6"/>
      <c r="I1383" s="6"/>
      <c r="J1383" s="6"/>
      <c r="K1383" s="6"/>
      <c r="L1383" s="6"/>
      <c r="M1383" s="6"/>
    </row>
    <row r="1384" spans="7:13" s="2" customFormat="1" x14ac:dyDescent="0.35">
      <c r="G1384" s="6"/>
      <c r="H1384" s="6"/>
      <c r="I1384" s="6"/>
      <c r="J1384" s="6"/>
      <c r="K1384" s="6"/>
      <c r="L1384" s="6"/>
      <c r="M1384" s="6"/>
    </row>
    <row r="1385" spans="7:13" s="2" customFormat="1" x14ac:dyDescent="0.35">
      <c r="G1385" s="6"/>
      <c r="H1385" s="6"/>
      <c r="I1385" s="6"/>
      <c r="J1385" s="6"/>
      <c r="K1385" s="6"/>
      <c r="L1385" s="6"/>
      <c r="M1385" s="6"/>
    </row>
    <row r="1386" spans="7:13" s="2" customFormat="1" x14ac:dyDescent="0.35">
      <c r="G1386" s="6"/>
      <c r="H1386" s="6"/>
      <c r="I1386" s="6"/>
      <c r="J1386" s="6"/>
      <c r="K1386" s="6"/>
      <c r="L1386" s="6"/>
      <c r="M1386" s="6"/>
    </row>
    <row r="1387" spans="7:13" s="2" customFormat="1" x14ac:dyDescent="0.35">
      <c r="G1387" s="6"/>
      <c r="H1387" s="6"/>
      <c r="I1387" s="6"/>
      <c r="J1387" s="6"/>
      <c r="K1387" s="6"/>
      <c r="L1387" s="6"/>
      <c r="M1387" s="6"/>
    </row>
    <row r="1388" spans="7:13" s="2" customFormat="1" x14ac:dyDescent="0.35">
      <c r="G1388" s="6"/>
      <c r="H1388" s="6"/>
      <c r="I1388" s="6"/>
      <c r="J1388" s="6"/>
      <c r="K1388" s="6"/>
      <c r="L1388" s="6"/>
      <c r="M1388" s="6"/>
    </row>
    <row r="1389" spans="7:13" s="2" customFormat="1" x14ac:dyDescent="0.35">
      <c r="G1389" s="6"/>
      <c r="H1389" s="6"/>
      <c r="I1389" s="6"/>
      <c r="J1389" s="6"/>
      <c r="K1389" s="6"/>
      <c r="L1389" s="6"/>
      <c r="M1389" s="6"/>
    </row>
    <row r="1390" spans="7:13" s="2" customFormat="1" x14ac:dyDescent="0.35">
      <c r="G1390" s="6"/>
      <c r="H1390" s="6"/>
      <c r="I1390" s="6"/>
      <c r="J1390" s="6"/>
      <c r="K1390" s="6"/>
      <c r="L1390" s="6"/>
      <c r="M1390" s="6"/>
    </row>
    <row r="1391" spans="7:13" s="2" customFormat="1" x14ac:dyDescent="0.35">
      <c r="G1391" s="6"/>
      <c r="H1391" s="6"/>
      <c r="I1391" s="6"/>
      <c r="J1391" s="6"/>
      <c r="K1391" s="6"/>
      <c r="L1391" s="6"/>
      <c r="M1391" s="6"/>
    </row>
    <row r="1392" spans="7:13" s="2" customFormat="1" x14ac:dyDescent="0.35">
      <c r="G1392" s="6"/>
      <c r="H1392" s="6"/>
      <c r="I1392" s="6"/>
      <c r="J1392" s="6"/>
      <c r="K1392" s="6"/>
      <c r="L1392" s="6"/>
      <c r="M1392" s="6"/>
    </row>
    <row r="1393" spans="7:13" s="2" customFormat="1" x14ac:dyDescent="0.35">
      <c r="G1393" s="6"/>
      <c r="H1393" s="6"/>
      <c r="I1393" s="6"/>
      <c r="J1393" s="6"/>
      <c r="K1393" s="6"/>
      <c r="L1393" s="6"/>
      <c r="M1393" s="6"/>
    </row>
    <row r="1394" spans="7:13" s="2" customFormat="1" x14ac:dyDescent="0.35">
      <c r="G1394" s="6"/>
      <c r="H1394" s="6"/>
      <c r="I1394" s="6"/>
      <c r="J1394" s="6"/>
      <c r="K1394" s="6"/>
      <c r="L1394" s="6"/>
      <c r="M1394" s="6"/>
    </row>
    <row r="1395" spans="7:13" s="2" customFormat="1" x14ac:dyDescent="0.35">
      <c r="G1395" s="6"/>
      <c r="H1395" s="6"/>
      <c r="I1395" s="6"/>
      <c r="J1395" s="6"/>
      <c r="K1395" s="6"/>
      <c r="L1395" s="6"/>
      <c r="M1395" s="6"/>
    </row>
    <row r="1396" spans="7:13" s="2" customFormat="1" x14ac:dyDescent="0.35">
      <c r="G1396" s="6"/>
      <c r="H1396" s="6"/>
      <c r="I1396" s="6"/>
      <c r="J1396" s="6"/>
      <c r="K1396" s="6"/>
      <c r="L1396" s="6"/>
      <c r="M1396" s="6"/>
    </row>
    <row r="1397" spans="7:13" s="2" customFormat="1" x14ac:dyDescent="0.35">
      <c r="G1397" s="6"/>
      <c r="H1397" s="6"/>
      <c r="I1397" s="6"/>
      <c r="J1397" s="6"/>
      <c r="K1397" s="6"/>
      <c r="L1397" s="6"/>
      <c r="M1397" s="6"/>
    </row>
    <row r="1398" spans="7:13" s="2" customFormat="1" x14ac:dyDescent="0.35">
      <c r="G1398" s="6"/>
      <c r="H1398" s="6"/>
      <c r="I1398" s="6"/>
      <c r="J1398" s="6"/>
      <c r="K1398" s="6"/>
      <c r="L1398" s="6"/>
      <c r="M1398" s="6"/>
    </row>
    <row r="1399" spans="7:13" s="2" customFormat="1" x14ac:dyDescent="0.35">
      <c r="G1399" s="6"/>
      <c r="H1399" s="6"/>
      <c r="I1399" s="6"/>
      <c r="J1399" s="6"/>
      <c r="K1399" s="6"/>
      <c r="L1399" s="6"/>
      <c r="M1399" s="6"/>
    </row>
    <row r="1400" spans="7:13" s="2" customFormat="1" x14ac:dyDescent="0.35">
      <c r="G1400" s="6"/>
      <c r="H1400" s="6"/>
      <c r="I1400" s="6"/>
      <c r="J1400" s="6"/>
      <c r="K1400" s="6"/>
      <c r="L1400" s="6"/>
      <c r="M1400" s="6"/>
    </row>
    <row r="1401" spans="7:13" s="2" customFormat="1" x14ac:dyDescent="0.35">
      <c r="G1401" s="6"/>
      <c r="H1401" s="6"/>
      <c r="I1401" s="6"/>
      <c r="J1401" s="6"/>
      <c r="K1401" s="6"/>
      <c r="L1401" s="6"/>
      <c r="M1401" s="6"/>
    </row>
    <row r="1402" spans="7:13" s="2" customFormat="1" x14ac:dyDescent="0.35">
      <c r="G1402" s="6"/>
      <c r="H1402" s="6"/>
      <c r="I1402" s="6"/>
      <c r="J1402" s="6"/>
      <c r="K1402" s="6"/>
      <c r="L1402" s="6"/>
      <c r="M1402" s="6"/>
    </row>
    <row r="1403" spans="7:13" s="2" customFormat="1" x14ac:dyDescent="0.35">
      <c r="G1403" s="6"/>
      <c r="H1403" s="6"/>
      <c r="I1403" s="6"/>
      <c r="J1403" s="6"/>
      <c r="K1403" s="6"/>
      <c r="L1403" s="6"/>
      <c r="M1403" s="6"/>
    </row>
    <row r="1404" spans="7:13" s="2" customFormat="1" x14ac:dyDescent="0.35">
      <c r="G1404" s="6"/>
      <c r="H1404" s="6"/>
      <c r="I1404" s="6"/>
      <c r="J1404" s="6"/>
      <c r="K1404" s="6"/>
      <c r="L1404" s="6"/>
      <c r="M1404" s="6"/>
    </row>
    <row r="1405" spans="7:13" s="2" customFormat="1" x14ac:dyDescent="0.35">
      <c r="G1405" s="6"/>
      <c r="H1405" s="6"/>
      <c r="I1405" s="6"/>
      <c r="J1405" s="6"/>
      <c r="K1405" s="6"/>
      <c r="L1405" s="6"/>
      <c r="M1405" s="6"/>
    </row>
    <row r="1406" spans="7:13" s="2" customFormat="1" x14ac:dyDescent="0.35">
      <c r="G1406" s="6"/>
      <c r="H1406" s="6"/>
      <c r="I1406" s="6"/>
      <c r="J1406" s="6"/>
      <c r="K1406" s="6"/>
      <c r="L1406" s="6"/>
      <c r="M1406" s="6"/>
    </row>
    <row r="1407" spans="7:13" s="2" customFormat="1" x14ac:dyDescent="0.35">
      <c r="G1407" s="6"/>
      <c r="H1407" s="6"/>
      <c r="I1407" s="6"/>
      <c r="J1407" s="6"/>
      <c r="K1407" s="6"/>
      <c r="L1407" s="6"/>
      <c r="M1407" s="6"/>
    </row>
    <row r="1408" spans="7:13" s="2" customFormat="1" x14ac:dyDescent="0.35">
      <c r="G1408" s="6"/>
      <c r="H1408" s="6"/>
      <c r="I1408" s="6"/>
      <c r="J1408" s="6"/>
      <c r="K1408" s="6"/>
      <c r="L1408" s="6"/>
      <c r="M1408" s="6"/>
    </row>
    <row r="1409" spans="7:13" s="2" customFormat="1" x14ac:dyDescent="0.35">
      <c r="G1409" s="6"/>
      <c r="H1409" s="6"/>
      <c r="I1409" s="6"/>
      <c r="J1409" s="6"/>
      <c r="K1409" s="6"/>
      <c r="L1409" s="6"/>
      <c r="M1409" s="6"/>
    </row>
    <row r="1410" spans="7:13" s="2" customFormat="1" x14ac:dyDescent="0.35">
      <c r="G1410" s="6"/>
      <c r="H1410" s="6"/>
      <c r="I1410" s="6"/>
      <c r="J1410" s="6"/>
      <c r="K1410" s="6"/>
      <c r="L1410" s="6"/>
      <c r="M1410" s="6"/>
    </row>
    <row r="1411" spans="7:13" s="2" customFormat="1" x14ac:dyDescent="0.35">
      <c r="G1411" s="6"/>
      <c r="H1411" s="6"/>
      <c r="I1411" s="6"/>
      <c r="J1411" s="6"/>
      <c r="K1411" s="6"/>
      <c r="L1411" s="6"/>
      <c r="M1411" s="6"/>
    </row>
    <row r="1412" spans="7:13" s="2" customFormat="1" x14ac:dyDescent="0.35">
      <c r="G1412" s="6"/>
      <c r="H1412" s="6"/>
      <c r="I1412" s="6"/>
      <c r="J1412" s="6"/>
      <c r="K1412" s="6"/>
      <c r="L1412" s="6"/>
      <c r="M1412" s="6"/>
    </row>
    <row r="1413" spans="7:13" s="2" customFormat="1" x14ac:dyDescent="0.35">
      <c r="G1413" s="6"/>
      <c r="H1413" s="6"/>
      <c r="I1413" s="6"/>
      <c r="J1413" s="6"/>
      <c r="K1413" s="6"/>
      <c r="L1413" s="6"/>
      <c r="M1413" s="6"/>
    </row>
    <row r="1414" spans="7:13" s="2" customFormat="1" x14ac:dyDescent="0.35">
      <c r="G1414" s="6"/>
      <c r="H1414" s="6"/>
      <c r="I1414" s="6"/>
      <c r="J1414" s="6"/>
      <c r="K1414" s="6"/>
      <c r="L1414" s="6"/>
      <c r="M1414" s="6"/>
    </row>
    <row r="1415" spans="7:13" s="2" customFormat="1" x14ac:dyDescent="0.35">
      <c r="G1415" s="6"/>
      <c r="H1415" s="6"/>
      <c r="I1415" s="6"/>
      <c r="J1415" s="6"/>
      <c r="K1415" s="6"/>
      <c r="L1415" s="6"/>
      <c r="M1415" s="6"/>
    </row>
    <row r="1416" spans="7:13" s="2" customFormat="1" x14ac:dyDescent="0.35">
      <c r="G1416" s="6"/>
      <c r="H1416" s="6"/>
      <c r="I1416" s="6"/>
      <c r="J1416" s="6"/>
      <c r="K1416" s="6"/>
      <c r="L1416" s="6"/>
      <c r="M1416" s="6"/>
    </row>
    <row r="1417" spans="7:13" s="2" customFormat="1" x14ac:dyDescent="0.35">
      <c r="G1417" s="6"/>
      <c r="H1417" s="6"/>
      <c r="I1417" s="6"/>
      <c r="J1417" s="6"/>
      <c r="K1417" s="6"/>
      <c r="L1417" s="6"/>
      <c r="M1417" s="6"/>
    </row>
    <row r="1418" spans="7:13" s="2" customFormat="1" x14ac:dyDescent="0.35">
      <c r="G1418" s="6"/>
      <c r="H1418" s="6"/>
      <c r="I1418" s="6"/>
      <c r="J1418" s="6"/>
      <c r="K1418" s="6"/>
      <c r="L1418" s="6"/>
      <c r="M1418" s="6"/>
    </row>
    <row r="1419" spans="7:13" s="2" customFormat="1" x14ac:dyDescent="0.35">
      <c r="G1419" s="6"/>
      <c r="H1419" s="6"/>
      <c r="I1419" s="6"/>
      <c r="J1419" s="6"/>
      <c r="K1419" s="6"/>
      <c r="L1419" s="6"/>
      <c r="M1419" s="6"/>
    </row>
    <row r="1420" spans="7:13" s="2" customFormat="1" x14ac:dyDescent="0.35">
      <c r="G1420" s="6"/>
      <c r="H1420" s="6"/>
      <c r="I1420" s="6"/>
      <c r="J1420" s="6"/>
      <c r="K1420" s="6"/>
      <c r="L1420" s="6"/>
      <c r="M1420" s="6"/>
    </row>
    <row r="1421" spans="7:13" s="2" customFormat="1" x14ac:dyDescent="0.35">
      <c r="G1421" s="6"/>
      <c r="H1421" s="6"/>
      <c r="I1421" s="6"/>
      <c r="J1421" s="6"/>
      <c r="K1421" s="6"/>
      <c r="L1421" s="6"/>
      <c r="M1421" s="6"/>
    </row>
    <row r="1422" spans="7:13" s="2" customFormat="1" x14ac:dyDescent="0.35">
      <c r="G1422" s="6"/>
      <c r="H1422" s="6"/>
      <c r="I1422" s="6"/>
      <c r="J1422" s="6"/>
      <c r="K1422" s="6"/>
      <c r="L1422" s="6"/>
      <c r="M1422" s="6"/>
    </row>
    <row r="1423" spans="7:13" s="2" customFormat="1" x14ac:dyDescent="0.35">
      <c r="G1423" s="6"/>
      <c r="H1423" s="6"/>
      <c r="I1423" s="6"/>
      <c r="J1423" s="6"/>
      <c r="K1423" s="6"/>
      <c r="L1423" s="6"/>
      <c r="M1423" s="6"/>
    </row>
    <row r="1424" spans="7:13" s="2" customFormat="1" x14ac:dyDescent="0.35">
      <c r="G1424" s="6"/>
      <c r="H1424" s="6"/>
      <c r="I1424" s="6"/>
      <c r="J1424" s="6"/>
      <c r="K1424" s="6"/>
      <c r="L1424" s="6"/>
      <c r="M1424" s="6"/>
    </row>
    <row r="1425" spans="7:13" s="2" customFormat="1" x14ac:dyDescent="0.35">
      <c r="G1425" s="6"/>
      <c r="H1425" s="6"/>
      <c r="I1425" s="6"/>
      <c r="J1425" s="6"/>
      <c r="K1425" s="6"/>
      <c r="L1425" s="6"/>
      <c r="M1425" s="6"/>
    </row>
    <row r="1426" spans="7:13" s="2" customFormat="1" x14ac:dyDescent="0.35">
      <c r="G1426" s="6"/>
      <c r="H1426" s="6"/>
      <c r="I1426" s="6"/>
      <c r="J1426" s="6"/>
      <c r="K1426" s="6"/>
      <c r="L1426" s="6"/>
      <c r="M1426" s="6"/>
    </row>
    <row r="1427" spans="7:13" s="2" customFormat="1" x14ac:dyDescent="0.35">
      <c r="G1427" s="6"/>
      <c r="H1427" s="6"/>
      <c r="I1427" s="6"/>
      <c r="J1427" s="6"/>
      <c r="K1427" s="6"/>
      <c r="L1427" s="6"/>
      <c r="M1427" s="6"/>
    </row>
    <row r="1428" spans="7:13" s="2" customFormat="1" x14ac:dyDescent="0.35">
      <c r="G1428" s="6"/>
      <c r="H1428" s="6"/>
      <c r="I1428" s="6"/>
      <c r="J1428" s="6"/>
      <c r="K1428" s="6"/>
      <c r="L1428" s="6"/>
      <c r="M1428" s="6"/>
    </row>
    <row r="1429" spans="7:13" s="2" customFormat="1" x14ac:dyDescent="0.35">
      <c r="G1429" s="6"/>
      <c r="H1429" s="6"/>
      <c r="I1429" s="6"/>
      <c r="J1429" s="6"/>
      <c r="K1429" s="6"/>
      <c r="L1429" s="6"/>
      <c r="M1429" s="6"/>
    </row>
    <row r="1430" spans="7:13" s="2" customFormat="1" x14ac:dyDescent="0.35">
      <c r="G1430" s="6"/>
      <c r="H1430" s="6"/>
      <c r="I1430" s="6"/>
      <c r="J1430" s="6"/>
      <c r="K1430" s="6"/>
      <c r="L1430" s="6"/>
      <c r="M1430" s="6"/>
    </row>
    <row r="1431" spans="7:13" s="2" customFormat="1" x14ac:dyDescent="0.35">
      <c r="G1431" s="6"/>
      <c r="H1431" s="6"/>
      <c r="I1431" s="6"/>
      <c r="J1431" s="6"/>
      <c r="K1431" s="6"/>
      <c r="L1431" s="6"/>
      <c r="M1431" s="6"/>
    </row>
    <row r="1432" spans="7:13" s="2" customFormat="1" x14ac:dyDescent="0.35">
      <c r="G1432" s="6"/>
      <c r="H1432" s="6"/>
      <c r="I1432" s="6"/>
      <c r="J1432" s="6"/>
      <c r="K1432" s="6"/>
      <c r="L1432" s="6"/>
      <c r="M1432" s="6"/>
    </row>
    <row r="1433" spans="7:13" s="2" customFormat="1" x14ac:dyDescent="0.35">
      <c r="G1433" s="6"/>
      <c r="H1433" s="6"/>
      <c r="I1433" s="6"/>
      <c r="J1433" s="6"/>
      <c r="K1433" s="6"/>
      <c r="L1433" s="6"/>
      <c r="M1433" s="6"/>
    </row>
    <row r="1434" spans="7:13" s="2" customFormat="1" x14ac:dyDescent="0.35">
      <c r="G1434" s="6"/>
      <c r="H1434" s="6"/>
      <c r="I1434" s="6"/>
      <c r="J1434" s="6"/>
      <c r="K1434" s="6"/>
      <c r="L1434" s="6"/>
      <c r="M1434" s="6"/>
    </row>
    <row r="1435" spans="7:13" s="2" customFormat="1" x14ac:dyDescent="0.35">
      <c r="G1435" s="6"/>
      <c r="H1435" s="6"/>
      <c r="I1435" s="6"/>
      <c r="J1435" s="6"/>
      <c r="K1435" s="6"/>
      <c r="L1435" s="6"/>
      <c r="M1435" s="6"/>
    </row>
    <row r="1436" spans="7:13" s="2" customFormat="1" x14ac:dyDescent="0.35">
      <c r="G1436" s="6"/>
      <c r="H1436" s="6"/>
      <c r="I1436" s="6"/>
      <c r="J1436" s="6"/>
      <c r="K1436" s="6"/>
      <c r="L1436" s="6"/>
      <c r="M1436" s="6"/>
    </row>
    <row r="1437" spans="7:13" s="2" customFormat="1" x14ac:dyDescent="0.35">
      <c r="G1437" s="6"/>
      <c r="H1437" s="6"/>
      <c r="I1437" s="6"/>
      <c r="J1437" s="6"/>
      <c r="K1437" s="6"/>
      <c r="L1437" s="6"/>
      <c r="M1437" s="6"/>
    </row>
    <row r="1438" spans="7:13" s="2" customFormat="1" x14ac:dyDescent="0.35">
      <c r="G1438" s="6"/>
      <c r="H1438" s="6"/>
      <c r="I1438" s="6"/>
      <c r="J1438" s="6"/>
      <c r="K1438" s="6"/>
      <c r="L1438" s="6"/>
      <c r="M1438" s="6"/>
    </row>
    <row r="1439" spans="7:13" s="2" customFormat="1" x14ac:dyDescent="0.35">
      <c r="G1439" s="6"/>
      <c r="H1439" s="6"/>
      <c r="I1439" s="6"/>
      <c r="J1439" s="6"/>
      <c r="K1439" s="6"/>
      <c r="L1439" s="6"/>
      <c r="M1439" s="6"/>
    </row>
    <row r="1440" spans="7:13" s="2" customFormat="1" x14ac:dyDescent="0.35">
      <c r="G1440" s="6"/>
      <c r="H1440" s="6"/>
      <c r="I1440" s="6"/>
      <c r="J1440" s="6"/>
      <c r="K1440" s="6"/>
      <c r="L1440" s="6"/>
      <c r="M1440" s="6"/>
    </row>
    <row r="1441" spans="7:13" s="2" customFormat="1" x14ac:dyDescent="0.35">
      <c r="G1441" s="6"/>
      <c r="H1441" s="6"/>
      <c r="I1441" s="6"/>
      <c r="J1441" s="6"/>
      <c r="K1441" s="6"/>
      <c r="L1441" s="6"/>
      <c r="M1441" s="6"/>
    </row>
    <row r="1442" spans="7:13" s="2" customFormat="1" x14ac:dyDescent="0.35">
      <c r="G1442" s="6"/>
      <c r="H1442" s="6"/>
      <c r="I1442" s="6"/>
      <c r="J1442" s="6"/>
      <c r="K1442" s="6"/>
      <c r="L1442" s="6"/>
      <c r="M1442" s="6"/>
    </row>
    <row r="1443" spans="7:13" s="2" customFormat="1" x14ac:dyDescent="0.35">
      <c r="G1443" s="6"/>
      <c r="H1443" s="6"/>
      <c r="I1443" s="6"/>
      <c r="J1443" s="6"/>
      <c r="K1443" s="6"/>
      <c r="L1443" s="6"/>
      <c r="M1443" s="6"/>
    </row>
    <row r="1444" spans="7:13" s="2" customFormat="1" x14ac:dyDescent="0.35">
      <c r="G1444" s="6"/>
      <c r="H1444" s="6"/>
      <c r="I1444" s="6"/>
      <c r="J1444" s="6"/>
      <c r="K1444" s="6"/>
      <c r="L1444" s="6"/>
      <c r="M1444" s="6"/>
    </row>
    <row r="1445" spans="7:13" s="2" customFormat="1" x14ac:dyDescent="0.35">
      <c r="G1445" s="6"/>
      <c r="H1445" s="6"/>
      <c r="I1445" s="6"/>
      <c r="J1445" s="6"/>
      <c r="K1445" s="6"/>
      <c r="L1445" s="6"/>
      <c r="M1445" s="6"/>
    </row>
    <row r="1446" spans="7:13" s="2" customFormat="1" x14ac:dyDescent="0.35">
      <c r="G1446" s="6"/>
      <c r="H1446" s="6"/>
      <c r="I1446" s="6"/>
      <c r="J1446" s="6"/>
      <c r="K1446" s="6"/>
      <c r="L1446" s="6"/>
      <c r="M1446" s="6"/>
    </row>
    <row r="1447" spans="7:13" s="2" customFormat="1" x14ac:dyDescent="0.35">
      <c r="G1447" s="6"/>
      <c r="H1447" s="6"/>
      <c r="I1447" s="6"/>
      <c r="J1447" s="6"/>
      <c r="K1447" s="6"/>
      <c r="L1447" s="6"/>
      <c r="M1447" s="6"/>
    </row>
    <row r="1448" spans="7:13" s="2" customFormat="1" x14ac:dyDescent="0.35">
      <c r="G1448" s="6"/>
      <c r="H1448" s="6"/>
      <c r="I1448" s="6"/>
      <c r="J1448" s="6"/>
      <c r="K1448" s="6"/>
      <c r="L1448" s="6"/>
      <c r="M1448" s="6"/>
    </row>
    <row r="1449" spans="7:13" s="2" customFormat="1" x14ac:dyDescent="0.35">
      <c r="G1449" s="6"/>
      <c r="H1449" s="6"/>
      <c r="I1449" s="6"/>
      <c r="J1449" s="6"/>
      <c r="K1449" s="6"/>
      <c r="L1449" s="6"/>
      <c r="M1449" s="6"/>
    </row>
    <row r="1450" spans="7:13" s="2" customFormat="1" x14ac:dyDescent="0.35">
      <c r="G1450" s="6"/>
      <c r="H1450" s="6"/>
      <c r="I1450" s="6"/>
      <c r="J1450" s="6"/>
      <c r="K1450" s="6"/>
      <c r="L1450" s="6"/>
      <c r="M1450" s="6"/>
    </row>
    <row r="1451" spans="7:13" s="2" customFormat="1" x14ac:dyDescent="0.35">
      <c r="G1451" s="6"/>
      <c r="H1451" s="6"/>
      <c r="I1451" s="6"/>
      <c r="J1451" s="6"/>
      <c r="K1451" s="6"/>
      <c r="L1451" s="6"/>
      <c r="M1451" s="6"/>
    </row>
    <row r="1452" spans="7:13" s="2" customFormat="1" x14ac:dyDescent="0.35">
      <c r="G1452" s="6"/>
      <c r="H1452" s="6"/>
      <c r="I1452" s="6"/>
      <c r="J1452" s="6"/>
      <c r="K1452" s="6"/>
      <c r="L1452" s="6"/>
      <c r="M1452" s="6"/>
    </row>
    <row r="1453" spans="7:13" s="2" customFormat="1" x14ac:dyDescent="0.35">
      <c r="G1453" s="6"/>
      <c r="H1453" s="6"/>
      <c r="I1453" s="6"/>
      <c r="J1453" s="6"/>
      <c r="K1453" s="6"/>
      <c r="L1453" s="6"/>
      <c r="M1453" s="6"/>
    </row>
    <row r="1454" spans="7:13" s="2" customFormat="1" x14ac:dyDescent="0.35">
      <c r="G1454" s="6"/>
      <c r="H1454" s="6"/>
      <c r="I1454" s="6"/>
      <c r="J1454" s="6"/>
      <c r="K1454" s="6"/>
      <c r="L1454" s="6"/>
      <c r="M1454" s="6"/>
    </row>
    <row r="1455" spans="7:13" s="2" customFormat="1" x14ac:dyDescent="0.35">
      <c r="G1455" s="6"/>
      <c r="H1455" s="6"/>
      <c r="I1455" s="6"/>
      <c r="J1455" s="6"/>
      <c r="K1455" s="6"/>
      <c r="L1455" s="6"/>
      <c r="M1455" s="6"/>
    </row>
    <row r="1456" spans="7:13" s="2" customFormat="1" x14ac:dyDescent="0.35">
      <c r="G1456" s="6"/>
      <c r="H1456" s="6"/>
      <c r="I1456" s="6"/>
      <c r="J1456" s="6"/>
      <c r="K1456" s="6"/>
      <c r="L1456" s="6"/>
      <c r="M1456" s="6"/>
    </row>
    <row r="1457" spans="7:13" s="2" customFormat="1" x14ac:dyDescent="0.35">
      <c r="G1457" s="6"/>
      <c r="H1457" s="6"/>
      <c r="I1457" s="6"/>
      <c r="J1457" s="6"/>
      <c r="K1457" s="6"/>
      <c r="L1457" s="6"/>
      <c r="M1457" s="6"/>
    </row>
    <row r="1458" spans="7:13" s="2" customFormat="1" x14ac:dyDescent="0.35">
      <c r="G1458" s="6"/>
      <c r="H1458" s="6"/>
      <c r="I1458" s="6"/>
      <c r="J1458" s="6"/>
      <c r="K1458" s="6"/>
      <c r="L1458" s="6"/>
      <c r="M1458" s="6"/>
    </row>
    <row r="1459" spans="7:13" s="2" customFormat="1" x14ac:dyDescent="0.35">
      <c r="G1459" s="6"/>
      <c r="H1459" s="6"/>
      <c r="I1459" s="6"/>
      <c r="J1459" s="6"/>
      <c r="K1459" s="6"/>
      <c r="L1459" s="6"/>
      <c r="M1459" s="6"/>
    </row>
    <row r="1460" spans="7:13" s="2" customFormat="1" x14ac:dyDescent="0.35">
      <c r="G1460" s="6"/>
      <c r="H1460" s="6"/>
      <c r="I1460" s="6"/>
      <c r="J1460" s="6"/>
      <c r="K1460" s="6"/>
      <c r="L1460" s="6"/>
      <c r="M1460" s="6"/>
    </row>
    <row r="1461" spans="7:13" s="2" customFormat="1" x14ac:dyDescent="0.35">
      <c r="G1461" s="6"/>
      <c r="H1461" s="6"/>
      <c r="I1461" s="6"/>
      <c r="J1461" s="6"/>
      <c r="K1461" s="6"/>
      <c r="L1461" s="6"/>
      <c r="M1461" s="6"/>
    </row>
    <row r="1462" spans="7:13" s="2" customFormat="1" x14ac:dyDescent="0.35">
      <c r="G1462" s="6"/>
      <c r="H1462" s="6"/>
      <c r="I1462" s="6"/>
      <c r="J1462" s="6"/>
      <c r="K1462" s="6"/>
      <c r="L1462" s="6"/>
      <c r="M1462" s="6"/>
    </row>
    <row r="1463" spans="7:13" s="2" customFormat="1" x14ac:dyDescent="0.35">
      <c r="G1463" s="6"/>
      <c r="H1463" s="6"/>
      <c r="I1463" s="6"/>
      <c r="J1463" s="6"/>
      <c r="K1463" s="6"/>
      <c r="L1463" s="6"/>
      <c r="M1463" s="6"/>
    </row>
    <row r="1464" spans="7:13" s="2" customFormat="1" x14ac:dyDescent="0.35">
      <c r="G1464" s="6"/>
      <c r="H1464" s="6"/>
      <c r="I1464" s="6"/>
      <c r="J1464" s="6"/>
      <c r="K1464" s="6"/>
      <c r="L1464" s="6"/>
      <c r="M1464" s="6"/>
    </row>
    <row r="1465" spans="7:13" s="2" customFormat="1" x14ac:dyDescent="0.35">
      <c r="G1465" s="6"/>
      <c r="H1465" s="6"/>
      <c r="I1465" s="6"/>
      <c r="J1465" s="6"/>
      <c r="K1465" s="6"/>
      <c r="L1465" s="6"/>
      <c r="M1465" s="6"/>
    </row>
    <row r="1466" spans="7:13" s="2" customFormat="1" x14ac:dyDescent="0.35">
      <c r="G1466" s="6"/>
      <c r="H1466" s="6"/>
      <c r="I1466" s="6"/>
      <c r="J1466" s="6"/>
      <c r="K1466" s="6"/>
      <c r="L1466" s="6"/>
      <c r="M1466" s="6"/>
    </row>
    <row r="1467" spans="7:13" s="2" customFormat="1" x14ac:dyDescent="0.35">
      <c r="G1467" s="6"/>
      <c r="H1467" s="6"/>
      <c r="I1467" s="6"/>
      <c r="J1467" s="6"/>
      <c r="K1467" s="6"/>
      <c r="L1467" s="6"/>
      <c r="M1467" s="6"/>
    </row>
    <row r="1468" spans="7:13" s="2" customFormat="1" x14ac:dyDescent="0.35">
      <c r="G1468" s="6"/>
      <c r="H1468" s="6"/>
      <c r="I1468" s="6"/>
      <c r="J1468" s="6"/>
      <c r="K1468" s="6"/>
      <c r="L1468" s="6"/>
      <c r="M1468" s="6"/>
    </row>
    <row r="1469" spans="7:13" s="2" customFormat="1" x14ac:dyDescent="0.35">
      <c r="G1469" s="6"/>
      <c r="H1469" s="6"/>
      <c r="I1469" s="6"/>
      <c r="J1469" s="6"/>
      <c r="K1469" s="6"/>
      <c r="L1469" s="6"/>
      <c r="M1469" s="6"/>
    </row>
    <row r="1470" spans="7:13" s="2" customFormat="1" x14ac:dyDescent="0.35">
      <c r="G1470" s="6"/>
      <c r="H1470" s="6"/>
      <c r="I1470" s="6"/>
      <c r="J1470" s="6"/>
      <c r="K1470" s="6"/>
      <c r="L1470" s="6"/>
      <c r="M1470" s="6"/>
    </row>
    <row r="1471" spans="7:13" s="2" customFormat="1" x14ac:dyDescent="0.35">
      <c r="G1471" s="6"/>
      <c r="H1471" s="6"/>
      <c r="I1471" s="6"/>
      <c r="J1471" s="6"/>
      <c r="K1471" s="6"/>
      <c r="L1471" s="6"/>
      <c r="M1471" s="6"/>
    </row>
    <row r="1472" spans="7:13" s="2" customFormat="1" x14ac:dyDescent="0.35">
      <c r="G1472" s="6"/>
      <c r="H1472" s="6"/>
      <c r="I1472" s="6"/>
      <c r="J1472" s="6"/>
      <c r="K1472" s="6"/>
      <c r="L1472" s="6"/>
      <c r="M1472" s="6"/>
    </row>
    <row r="1473" spans="7:13" s="2" customFormat="1" x14ac:dyDescent="0.35">
      <c r="G1473" s="6"/>
      <c r="H1473" s="6"/>
      <c r="I1473" s="6"/>
      <c r="J1473" s="6"/>
      <c r="K1473" s="6"/>
      <c r="L1473" s="6"/>
      <c r="M1473" s="6"/>
    </row>
    <row r="1474" spans="7:13" s="2" customFormat="1" x14ac:dyDescent="0.35">
      <c r="G1474" s="6"/>
      <c r="H1474" s="6"/>
      <c r="I1474" s="6"/>
      <c r="J1474" s="6"/>
      <c r="K1474" s="6"/>
      <c r="L1474" s="6"/>
      <c r="M1474" s="6"/>
    </row>
    <row r="1475" spans="7:13" s="2" customFormat="1" x14ac:dyDescent="0.35">
      <c r="G1475" s="6"/>
      <c r="H1475" s="6"/>
      <c r="I1475" s="6"/>
      <c r="J1475" s="6"/>
      <c r="K1475" s="6"/>
      <c r="L1475" s="6"/>
      <c r="M1475" s="6"/>
    </row>
    <row r="1476" spans="7:13" s="2" customFormat="1" x14ac:dyDescent="0.35">
      <c r="G1476" s="6"/>
      <c r="H1476" s="6"/>
      <c r="I1476" s="6"/>
      <c r="J1476" s="6"/>
      <c r="K1476" s="6"/>
      <c r="L1476" s="6"/>
      <c r="M1476" s="6"/>
    </row>
    <row r="1477" spans="7:13" s="2" customFormat="1" x14ac:dyDescent="0.35">
      <c r="G1477" s="6"/>
      <c r="H1477" s="6"/>
      <c r="I1477" s="6"/>
      <c r="J1477" s="6"/>
      <c r="K1477" s="6"/>
      <c r="L1477" s="6"/>
      <c r="M1477" s="6"/>
    </row>
    <row r="1478" spans="7:13" s="2" customFormat="1" x14ac:dyDescent="0.35">
      <c r="G1478" s="6"/>
      <c r="H1478" s="6"/>
      <c r="I1478" s="6"/>
      <c r="J1478" s="6"/>
      <c r="K1478" s="6"/>
      <c r="L1478" s="6"/>
      <c r="M1478" s="6"/>
    </row>
    <row r="1479" spans="7:13" s="2" customFormat="1" x14ac:dyDescent="0.35">
      <c r="G1479" s="6"/>
      <c r="H1479" s="6"/>
      <c r="I1479" s="6"/>
      <c r="J1479" s="6"/>
      <c r="K1479" s="6"/>
      <c r="L1479" s="6"/>
      <c r="M1479" s="6"/>
    </row>
    <row r="1480" spans="7:13" s="2" customFormat="1" x14ac:dyDescent="0.35">
      <c r="G1480" s="6"/>
      <c r="H1480" s="6"/>
      <c r="I1480" s="6"/>
      <c r="J1480" s="6"/>
      <c r="K1480" s="6"/>
      <c r="L1480" s="6"/>
      <c r="M1480" s="6"/>
    </row>
    <row r="1481" spans="7:13" s="2" customFormat="1" x14ac:dyDescent="0.35">
      <c r="G1481" s="6"/>
      <c r="H1481" s="6"/>
      <c r="I1481" s="6"/>
      <c r="J1481" s="6"/>
      <c r="K1481" s="6"/>
      <c r="L1481" s="6"/>
      <c r="M1481" s="6"/>
    </row>
    <row r="1482" spans="7:13" s="2" customFormat="1" x14ac:dyDescent="0.35">
      <c r="G1482" s="6"/>
      <c r="H1482" s="6"/>
      <c r="I1482" s="6"/>
      <c r="J1482" s="6"/>
      <c r="K1482" s="6"/>
      <c r="L1482" s="6"/>
      <c r="M1482" s="6"/>
    </row>
    <row r="1483" spans="7:13" s="2" customFormat="1" x14ac:dyDescent="0.35">
      <c r="G1483" s="6"/>
      <c r="H1483" s="6"/>
      <c r="I1483" s="6"/>
      <c r="J1483" s="6"/>
      <c r="K1483" s="6"/>
      <c r="L1483" s="6"/>
      <c r="M1483" s="6"/>
    </row>
    <row r="1484" spans="7:13" s="2" customFormat="1" x14ac:dyDescent="0.35">
      <c r="G1484" s="6"/>
      <c r="H1484" s="6"/>
      <c r="I1484" s="6"/>
      <c r="J1484" s="6"/>
      <c r="K1484" s="6"/>
      <c r="L1484" s="6"/>
      <c r="M1484" s="6"/>
    </row>
    <row r="1485" spans="7:13" s="2" customFormat="1" x14ac:dyDescent="0.35">
      <c r="G1485" s="6"/>
      <c r="H1485" s="6"/>
      <c r="I1485" s="6"/>
      <c r="J1485" s="6"/>
      <c r="K1485" s="6"/>
      <c r="L1485" s="6"/>
      <c r="M1485" s="6"/>
    </row>
    <row r="1486" spans="7:13" s="2" customFormat="1" x14ac:dyDescent="0.35">
      <c r="G1486" s="6"/>
      <c r="H1486" s="6"/>
      <c r="I1486" s="6"/>
      <c r="J1486" s="6"/>
      <c r="K1486" s="6"/>
      <c r="L1486" s="6"/>
      <c r="M1486" s="6"/>
    </row>
    <row r="1487" spans="7:13" s="2" customFormat="1" x14ac:dyDescent="0.35">
      <c r="G1487" s="6"/>
      <c r="H1487" s="6"/>
      <c r="I1487" s="6"/>
      <c r="J1487" s="6"/>
      <c r="K1487" s="6"/>
      <c r="L1487" s="6"/>
      <c r="M1487" s="6"/>
    </row>
    <row r="1488" spans="7:13" s="2" customFormat="1" x14ac:dyDescent="0.35">
      <c r="G1488" s="6"/>
      <c r="H1488" s="6"/>
      <c r="I1488" s="6"/>
      <c r="J1488" s="6"/>
      <c r="K1488" s="6"/>
      <c r="L1488" s="6"/>
      <c r="M1488" s="6"/>
    </row>
    <row r="1489" spans="7:13" s="2" customFormat="1" x14ac:dyDescent="0.35">
      <c r="G1489" s="6"/>
      <c r="H1489" s="6"/>
      <c r="I1489" s="6"/>
      <c r="J1489" s="6"/>
      <c r="K1489" s="6"/>
      <c r="L1489" s="6"/>
      <c r="M1489" s="6"/>
    </row>
    <row r="1490" spans="7:13" s="2" customFormat="1" x14ac:dyDescent="0.35">
      <c r="G1490" s="6"/>
      <c r="H1490" s="6"/>
      <c r="I1490" s="6"/>
      <c r="J1490" s="6"/>
      <c r="K1490" s="6"/>
      <c r="L1490" s="6"/>
      <c r="M1490" s="6"/>
    </row>
    <row r="1491" spans="7:13" s="2" customFormat="1" x14ac:dyDescent="0.35">
      <c r="G1491" s="6"/>
      <c r="H1491" s="6"/>
      <c r="I1491" s="6"/>
      <c r="J1491" s="6"/>
      <c r="K1491" s="6"/>
      <c r="L1491" s="6"/>
      <c r="M1491" s="6"/>
    </row>
    <row r="1492" spans="7:13" s="2" customFormat="1" x14ac:dyDescent="0.35">
      <c r="G1492" s="6"/>
      <c r="H1492" s="6"/>
      <c r="I1492" s="6"/>
      <c r="J1492" s="6"/>
      <c r="K1492" s="6"/>
      <c r="L1492" s="6"/>
      <c r="M1492" s="6"/>
    </row>
    <row r="1493" spans="7:13" s="2" customFormat="1" x14ac:dyDescent="0.35">
      <c r="G1493" s="6"/>
      <c r="H1493" s="6"/>
      <c r="I1493" s="6"/>
      <c r="J1493" s="6"/>
      <c r="K1493" s="6"/>
      <c r="L1493" s="6"/>
      <c r="M1493" s="6"/>
    </row>
    <row r="1494" spans="7:13" s="2" customFormat="1" x14ac:dyDescent="0.35">
      <c r="G1494" s="6"/>
      <c r="H1494" s="6"/>
      <c r="I1494" s="6"/>
      <c r="J1494" s="6"/>
      <c r="K1494" s="6"/>
      <c r="L1494" s="6"/>
      <c r="M1494" s="6"/>
    </row>
    <row r="1495" spans="7:13" s="2" customFormat="1" x14ac:dyDescent="0.35">
      <c r="G1495" s="6"/>
      <c r="H1495" s="6"/>
      <c r="I1495" s="6"/>
      <c r="J1495" s="6"/>
      <c r="K1495" s="6"/>
      <c r="L1495" s="6"/>
      <c r="M1495" s="6"/>
    </row>
    <row r="1496" spans="7:13" s="2" customFormat="1" x14ac:dyDescent="0.35">
      <c r="G1496" s="6"/>
      <c r="H1496" s="6"/>
      <c r="I1496" s="6"/>
      <c r="J1496" s="6"/>
      <c r="K1496" s="6"/>
      <c r="L1496" s="6"/>
      <c r="M1496" s="6"/>
    </row>
    <row r="1497" spans="7:13" s="2" customFormat="1" x14ac:dyDescent="0.35">
      <c r="G1497" s="6"/>
      <c r="H1497" s="6"/>
      <c r="I1497" s="6"/>
      <c r="J1497" s="6"/>
      <c r="K1497" s="6"/>
      <c r="L1497" s="6"/>
      <c r="M1497" s="6"/>
    </row>
    <row r="1498" spans="7:13" s="2" customFormat="1" x14ac:dyDescent="0.35">
      <c r="G1498" s="6"/>
      <c r="H1498" s="6"/>
      <c r="I1498" s="6"/>
      <c r="J1498" s="6"/>
      <c r="K1498" s="6"/>
      <c r="L1498" s="6"/>
      <c r="M1498" s="6"/>
    </row>
    <row r="1499" spans="7:13" s="2" customFormat="1" x14ac:dyDescent="0.35">
      <c r="G1499" s="6"/>
      <c r="H1499" s="6"/>
      <c r="I1499" s="6"/>
      <c r="J1499" s="6"/>
      <c r="K1499" s="6"/>
      <c r="L1499" s="6"/>
      <c r="M1499" s="6"/>
    </row>
    <row r="1500" spans="7:13" s="2" customFormat="1" x14ac:dyDescent="0.35">
      <c r="G1500" s="6"/>
      <c r="H1500" s="6"/>
      <c r="I1500" s="6"/>
      <c r="J1500" s="6"/>
      <c r="K1500" s="6"/>
      <c r="L1500" s="6"/>
      <c r="M1500" s="6"/>
    </row>
    <row r="1501" spans="7:13" s="2" customFormat="1" x14ac:dyDescent="0.35">
      <c r="G1501" s="6"/>
      <c r="H1501" s="6"/>
      <c r="I1501" s="6"/>
      <c r="J1501" s="6"/>
      <c r="K1501" s="6"/>
      <c r="L1501" s="6"/>
      <c r="M1501" s="6"/>
    </row>
    <row r="1502" spans="7:13" s="2" customFormat="1" x14ac:dyDescent="0.35">
      <c r="G1502" s="6"/>
      <c r="H1502" s="6"/>
      <c r="I1502" s="6"/>
      <c r="J1502" s="6"/>
      <c r="K1502" s="6"/>
      <c r="L1502" s="6"/>
      <c r="M1502" s="6"/>
    </row>
    <row r="1503" spans="7:13" s="2" customFormat="1" x14ac:dyDescent="0.35">
      <c r="G1503" s="6"/>
      <c r="H1503" s="6"/>
      <c r="I1503" s="6"/>
      <c r="J1503" s="6"/>
      <c r="K1503" s="6"/>
      <c r="L1503" s="6"/>
      <c r="M1503" s="6"/>
    </row>
    <row r="1504" spans="7:13" s="2" customFormat="1" x14ac:dyDescent="0.35">
      <c r="G1504" s="6"/>
      <c r="H1504" s="6"/>
      <c r="I1504" s="6"/>
      <c r="J1504" s="6"/>
      <c r="K1504" s="6"/>
      <c r="L1504" s="6"/>
      <c r="M1504" s="6"/>
    </row>
    <row r="1505" spans="7:13" s="2" customFormat="1" x14ac:dyDescent="0.35">
      <c r="G1505" s="6"/>
      <c r="H1505" s="6"/>
      <c r="I1505" s="6"/>
      <c r="J1505" s="6"/>
      <c r="K1505" s="6"/>
      <c r="L1505" s="6"/>
      <c r="M1505" s="6"/>
    </row>
    <row r="1506" spans="7:13" s="2" customFormat="1" x14ac:dyDescent="0.35">
      <c r="G1506" s="6"/>
      <c r="H1506" s="6"/>
      <c r="I1506" s="6"/>
      <c r="J1506" s="6"/>
      <c r="K1506" s="6"/>
      <c r="L1506" s="6"/>
      <c r="M1506" s="6"/>
    </row>
    <row r="1507" spans="7:13" s="2" customFormat="1" x14ac:dyDescent="0.35">
      <c r="G1507" s="6"/>
      <c r="H1507" s="6"/>
      <c r="I1507" s="6"/>
      <c r="J1507" s="6"/>
      <c r="K1507" s="6"/>
      <c r="L1507" s="6"/>
      <c r="M1507" s="6"/>
    </row>
    <row r="1508" spans="7:13" s="2" customFormat="1" x14ac:dyDescent="0.35">
      <c r="G1508" s="6"/>
      <c r="H1508" s="6"/>
      <c r="I1508" s="6"/>
      <c r="J1508" s="6"/>
      <c r="K1508" s="6"/>
      <c r="L1508" s="6"/>
      <c r="M1508" s="6"/>
    </row>
    <row r="1509" spans="7:13" s="2" customFormat="1" x14ac:dyDescent="0.35">
      <c r="G1509" s="6"/>
      <c r="H1509" s="6"/>
      <c r="I1509" s="6"/>
      <c r="J1509" s="6"/>
      <c r="K1509" s="6"/>
      <c r="L1509" s="6"/>
      <c r="M1509" s="6"/>
    </row>
    <row r="1510" spans="7:13" s="2" customFormat="1" x14ac:dyDescent="0.35">
      <c r="G1510" s="6"/>
      <c r="H1510" s="6"/>
      <c r="I1510" s="6"/>
      <c r="J1510" s="6"/>
      <c r="K1510" s="6"/>
      <c r="L1510" s="6"/>
      <c r="M1510" s="6"/>
    </row>
    <row r="1511" spans="7:13" s="2" customFormat="1" x14ac:dyDescent="0.35">
      <c r="G1511" s="6"/>
      <c r="H1511" s="6"/>
      <c r="I1511" s="6"/>
      <c r="J1511" s="6"/>
      <c r="K1511" s="6"/>
      <c r="L1511" s="6"/>
      <c r="M1511" s="6"/>
    </row>
    <row r="1512" spans="7:13" s="2" customFormat="1" x14ac:dyDescent="0.35">
      <c r="G1512" s="6"/>
      <c r="H1512" s="6"/>
      <c r="I1512" s="6"/>
      <c r="J1512" s="6"/>
      <c r="K1512" s="6"/>
      <c r="L1512" s="6"/>
      <c r="M1512" s="6"/>
    </row>
    <row r="1513" spans="7:13" s="2" customFormat="1" x14ac:dyDescent="0.35">
      <c r="G1513" s="6"/>
      <c r="H1513" s="6"/>
      <c r="I1513" s="6"/>
      <c r="J1513" s="6"/>
      <c r="K1513" s="6"/>
      <c r="L1513" s="6"/>
      <c r="M1513" s="6"/>
    </row>
    <row r="1514" spans="7:13" s="2" customFormat="1" x14ac:dyDescent="0.35">
      <c r="G1514" s="6"/>
      <c r="H1514" s="6"/>
      <c r="I1514" s="6"/>
      <c r="J1514" s="6"/>
      <c r="K1514" s="6"/>
      <c r="L1514" s="6"/>
      <c r="M1514" s="6"/>
    </row>
    <row r="1515" spans="7:13" s="2" customFormat="1" x14ac:dyDescent="0.35">
      <c r="G1515" s="6"/>
      <c r="H1515" s="6"/>
      <c r="I1515" s="6"/>
      <c r="J1515" s="6"/>
      <c r="K1515" s="6"/>
      <c r="L1515" s="6"/>
      <c r="M1515" s="6"/>
    </row>
    <row r="1516" spans="7:13" s="2" customFormat="1" x14ac:dyDescent="0.35">
      <c r="G1516" s="6"/>
      <c r="H1516" s="6"/>
      <c r="I1516" s="6"/>
      <c r="J1516" s="6"/>
      <c r="K1516" s="6"/>
      <c r="L1516" s="6"/>
      <c r="M1516" s="6"/>
    </row>
    <row r="1517" spans="7:13" s="2" customFormat="1" x14ac:dyDescent="0.35">
      <c r="G1517" s="6"/>
      <c r="H1517" s="6"/>
      <c r="I1517" s="6"/>
      <c r="J1517" s="6"/>
      <c r="K1517" s="6"/>
      <c r="L1517" s="6"/>
      <c r="M1517" s="6"/>
    </row>
    <row r="1518" spans="7:13" s="2" customFormat="1" x14ac:dyDescent="0.35">
      <c r="G1518" s="6"/>
      <c r="H1518" s="6"/>
      <c r="I1518" s="6"/>
      <c r="J1518" s="6"/>
      <c r="K1518" s="6"/>
      <c r="L1518" s="6"/>
      <c r="M1518" s="6"/>
    </row>
    <row r="1519" spans="7:13" s="2" customFormat="1" x14ac:dyDescent="0.35">
      <c r="G1519" s="6"/>
      <c r="H1519" s="6"/>
      <c r="I1519" s="6"/>
      <c r="J1519" s="6"/>
      <c r="K1519" s="6"/>
      <c r="L1519" s="6"/>
      <c r="M1519" s="6"/>
    </row>
    <row r="1520" spans="7:13" s="2" customFormat="1" x14ac:dyDescent="0.35">
      <c r="G1520" s="6"/>
      <c r="H1520" s="6"/>
      <c r="I1520" s="6"/>
      <c r="J1520" s="6"/>
      <c r="K1520" s="6"/>
      <c r="L1520" s="6"/>
      <c r="M1520" s="6"/>
    </row>
    <row r="1521" spans="7:13" s="2" customFormat="1" x14ac:dyDescent="0.35">
      <c r="G1521" s="6"/>
      <c r="H1521" s="6"/>
      <c r="I1521" s="6"/>
      <c r="J1521" s="6"/>
      <c r="K1521" s="6"/>
      <c r="L1521" s="6"/>
      <c r="M1521" s="6"/>
    </row>
    <row r="1522" spans="7:13" s="2" customFormat="1" x14ac:dyDescent="0.35">
      <c r="G1522" s="6"/>
      <c r="H1522" s="6"/>
      <c r="I1522" s="6"/>
      <c r="J1522" s="6"/>
      <c r="K1522" s="6"/>
      <c r="L1522" s="6"/>
      <c r="M1522" s="6"/>
    </row>
    <row r="1523" spans="7:13" s="2" customFormat="1" x14ac:dyDescent="0.35">
      <c r="G1523" s="6"/>
      <c r="H1523" s="6"/>
      <c r="I1523" s="6"/>
      <c r="J1523" s="6"/>
      <c r="K1523" s="6"/>
      <c r="L1523" s="6"/>
      <c r="M1523" s="6"/>
    </row>
    <row r="1524" spans="7:13" s="2" customFormat="1" x14ac:dyDescent="0.35">
      <c r="G1524" s="6"/>
      <c r="H1524" s="6"/>
      <c r="I1524" s="6"/>
      <c r="J1524" s="6"/>
      <c r="K1524" s="6"/>
      <c r="L1524" s="6"/>
      <c r="M1524" s="6"/>
    </row>
    <row r="1525" spans="7:13" s="2" customFormat="1" x14ac:dyDescent="0.35">
      <c r="G1525" s="6"/>
      <c r="H1525" s="6"/>
      <c r="I1525" s="6"/>
      <c r="J1525" s="6"/>
      <c r="K1525" s="6"/>
      <c r="L1525" s="6"/>
      <c r="M1525" s="6"/>
    </row>
    <row r="1526" spans="7:13" s="2" customFormat="1" x14ac:dyDescent="0.35">
      <c r="G1526" s="6"/>
      <c r="H1526" s="6"/>
      <c r="I1526" s="6"/>
      <c r="J1526" s="6"/>
      <c r="K1526" s="6"/>
      <c r="L1526" s="6"/>
      <c r="M1526" s="6"/>
    </row>
    <row r="1527" spans="7:13" s="2" customFormat="1" x14ac:dyDescent="0.35">
      <c r="G1527" s="6"/>
      <c r="H1527" s="6"/>
      <c r="I1527" s="6"/>
      <c r="J1527" s="6"/>
      <c r="K1527" s="6"/>
      <c r="L1527" s="6"/>
      <c r="M1527" s="6"/>
    </row>
    <row r="1528" spans="7:13" s="2" customFormat="1" x14ac:dyDescent="0.35">
      <c r="G1528" s="6"/>
      <c r="H1528" s="6"/>
      <c r="I1528" s="6"/>
      <c r="J1528" s="6"/>
      <c r="K1528" s="6"/>
      <c r="L1528" s="6"/>
      <c r="M1528" s="6"/>
    </row>
    <row r="1529" spans="7:13" s="2" customFormat="1" x14ac:dyDescent="0.35">
      <c r="G1529" s="6"/>
      <c r="H1529" s="6"/>
      <c r="I1529" s="6"/>
      <c r="J1529" s="6"/>
      <c r="K1529" s="6"/>
      <c r="L1529" s="6"/>
      <c r="M1529" s="6"/>
    </row>
    <row r="1530" spans="7:13" s="2" customFormat="1" x14ac:dyDescent="0.35">
      <c r="G1530" s="6"/>
      <c r="H1530" s="6"/>
      <c r="I1530" s="6"/>
      <c r="J1530" s="6"/>
      <c r="K1530" s="6"/>
      <c r="L1530" s="6"/>
      <c r="M1530" s="6"/>
    </row>
    <row r="1531" spans="7:13" s="2" customFormat="1" x14ac:dyDescent="0.35">
      <c r="G1531" s="6"/>
      <c r="H1531" s="6"/>
      <c r="I1531" s="6"/>
      <c r="J1531" s="6"/>
      <c r="K1531" s="6"/>
      <c r="L1531" s="6"/>
      <c r="M1531" s="6"/>
    </row>
    <row r="1532" spans="7:13" s="2" customFormat="1" x14ac:dyDescent="0.35">
      <c r="G1532" s="6"/>
      <c r="H1532" s="6"/>
      <c r="I1532" s="6"/>
      <c r="J1532" s="6"/>
      <c r="K1532" s="6"/>
      <c r="L1532" s="6"/>
      <c r="M1532" s="6"/>
    </row>
    <row r="1533" spans="7:13" s="2" customFormat="1" x14ac:dyDescent="0.35">
      <c r="G1533" s="6"/>
      <c r="H1533" s="6"/>
      <c r="I1533" s="6"/>
      <c r="J1533" s="6"/>
      <c r="K1533" s="6"/>
      <c r="L1533" s="6"/>
      <c r="M1533" s="6"/>
    </row>
    <row r="1534" spans="7:13" s="2" customFormat="1" x14ac:dyDescent="0.35">
      <c r="G1534" s="6"/>
      <c r="H1534" s="6"/>
      <c r="I1534" s="6"/>
      <c r="J1534" s="6"/>
      <c r="K1534" s="6"/>
      <c r="L1534" s="6"/>
      <c r="M1534" s="6"/>
    </row>
    <row r="1535" spans="7:13" s="2" customFormat="1" x14ac:dyDescent="0.35">
      <c r="G1535" s="6"/>
      <c r="H1535" s="6"/>
      <c r="I1535" s="6"/>
      <c r="J1535" s="6"/>
      <c r="K1535" s="6"/>
      <c r="L1535" s="6"/>
      <c r="M1535" s="6"/>
    </row>
    <row r="1536" spans="7:13" s="2" customFormat="1" x14ac:dyDescent="0.35">
      <c r="G1536" s="6"/>
      <c r="H1536" s="6"/>
      <c r="I1536" s="6"/>
      <c r="J1536" s="6"/>
      <c r="K1536" s="6"/>
      <c r="L1536" s="6"/>
      <c r="M1536" s="6"/>
    </row>
    <row r="1537" spans="7:13" s="2" customFormat="1" x14ac:dyDescent="0.35">
      <c r="G1537" s="6"/>
      <c r="H1537" s="6"/>
      <c r="I1537" s="6"/>
      <c r="J1537" s="6"/>
      <c r="K1537" s="6"/>
      <c r="L1537" s="6"/>
      <c r="M1537" s="6"/>
    </row>
    <row r="1538" spans="7:13" s="2" customFormat="1" x14ac:dyDescent="0.35">
      <c r="G1538" s="6"/>
      <c r="H1538" s="6"/>
      <c r="I1538" s="6"/>
      <c r="J1538" s="6"/>
      <c r="K1538" s="6"/>
      <c r="L1538" s="6"/>
      <c r="M1538" s="6"/>
    </row>
    <row r="1539" spans="7:13" s="2" customFormat="1" x14ac:dyDescent="0.35">
      <c r="G1539" s="6"/>
      <c r="H1539" s="6"/>
      <c r="I1539" s="6"/>
      <c r="J1539" s="6"/>
      <c r="K1539" s="6"/>
      <c r="L1539" s="6"/>
      <c r="M1539" s="6"/>
    </row>
    <row r="1540" spans="7:13" s="2" customFormat="1" x14ac:dyDescent="0.35">
      <c r="G1540" s="6"/>
      <c r="H1540" s="6"/>
      <c r="I1540" s="6"/>
      <c r="J1540" s="6"/>
      <c r="K1540" s="6"/>
      <c r="L1540" s="6"/>
      <c r="M1540" s="6"/>
    </row>
    <row r="1541" spans="7:13" s="2" customFormat="1" x14ac:dyDescent="0.35">
      <c r="G1541" s="6"/>
      <c r="H1541" s="6"/>
      <c r="I1541" s="6"/>
      <c r="J1541" s="6"/>
      <c r="K1541" s="6"/>
      <c r="L1541" s="6"/>
      <c r="M1541" s="6"/>
    </row>
    <row r="1542" spans="7:13" s="2" customFormat="1" x14ac:dyDescent="0.35">
      <c r="G1542" s="6"/>
      <c r="H1542" s="6"/>
      <c r="I1542" s="6"/>
      <c r="J1542" s="6"/>
      <c r="K1542" s="6"/>
      <c r="L1542" s="6"/>
      <c r="M1542" s="6"/>
    </row>
    <row r="1543" spans="7:13" s="2" customFormat="1" x14ac:dyDescent="0.35">
      <c r="G1543" s="6"/>
      <c r="H1543" s="6"/>
      <c r="I1543" s="6"/>
      <c r="J1543" s="6"/>
      <c r="K1543" s="6"/>
      <c r="L1543" s="6"/>
      <c r="M1543" s="6"/>
    </row>
    <row r="1544" spans="7:13" s="2" customFormat="1" x14ac:dyDescent="0.35">
      <c r="G1544" s="6"/>
      <c r="H1544" s="6"/>
      <c r="I1544" s="6"/>
      <c r="J1544" s="6"/>
      <c r="K1544" s="6"/>
      <c r="L1544" s="6"/>
      <c r="M1544" s="6"/>
    </row>
    <row r="1545" spans="7:13" s="2" customFormat="1" x14ac:dyDescent="0.35">
      <c r="G1545" s="6"/>
      <c r="H1545" s="6"/>
      <c r="I1545" s="6"/>
      <c r="J1545" s="6"/>
      <c r="K1545" s="6"/>
      <c r="L1545" s="6"/>
      <c r="M1545" s="6"/>
    </row>
    <row r="1546" spans="7:13" s="2" customFormat="1" x14ac:dyDescent="0.35">
      <c r="G1546" s="6"/>
      <c r="H1546" s="6"/>
      <c r="I1546" s="6"/>
      <c r="J1546" s="6"/>
      <c r="K1546" s="6"/>
      <c r="L1546" s="6"/>
      <c r="M1546" s="6"/>
    </row>
    <row r="1547" spans="7:13" s="2" customFormat="1" x14ac:dyDescent="0.35">
      <c r="G1547" s="6"/>
      <c r="H1547" s="6"/>
      <c r="I1547" s="6"/>
      <c r="J1547" s="6"/>
      <c r="K1547" s="6"/>
      <c r="L1547" s="6"/>
      <c r="M1547" s="6"/>
    </row>
    <row r="1548" spans="7:13" s="2" customFormat="1" x14ac:dyDescent="0.35">
      <c r="G1548" s="6"/>
      <c r="H1548" s="6"/>
      <c r="I1548" s="6"/>
      <c r="J1548" s="6"/>
      <c r="K1548" s="6"/>
      <c r="L1548" s="6"/>
      <c r="M1548" s="6"/>
    </row>
    <row r="1549" spans="7:13" s="2" customFormat="1" x14ac:dyDescent="0.35">
      <c r="G1549" s="6"/>
      <c r="H1549" s="6"/>
      <c r="I1549" s="6"/>
      <c r="J1549" s="6"/>
      <c r="K1549" s="6"/>
      <c r="L1549" s="6"/>
      <c r="M1549" s="6"/>
    </row>
    <row r="1550" spans="7:13" s="2" customFormat="1" x14ac:dyDescent="0.35">
      <c r="G1550" s="6"/>
      <c r="H1550" s="6"/>
      <c r="I1550" s="6"/>
      <c r="J1550" s="6"/>
      <c r="K1550" s="6"/>
      <c r="L1550" s="6"/>
      <c r="M1550" s="6"/>
    </row>
    <row r="1551" spans="7:13" s="2" customFormat="1" x14ac:dyDescent="0.35">
      <c r="G1551" s="6"/>
      <c r="H1551" s="6"/>
      <c r="I1551" s="6"/>
      <c r="J1551" s="6"/>
      <c r="K1551" s="6"/>
      <c r="L1551" s="6"/>
      <c r="M1551" s="6"/>
    </row>
    <row r="1552" spans="7:13" s="2" customFormat="1" x14ac:dyDescent="0.35">
      <c r="G1552" s="6"/>
      <c r="H1552" s="6"/>
      <c r="I1552" s="6"/>
      <c r="J1552" s="6"/>
      <c r="K1552" s="6"/>
      <c r="L1552" s="6"/>
      <c r="M1552" s="6"/>
    </row>
    <row r="1553" spans="7:13" s="2" customFormat="1" x14ac:dyDescent="0.35">
      <c r="G1553" s="6"/>
      <c r="H1553" s="6"/>
      <c r="I1553" s="6"/>
      <c r="J1553" s="6"/>
      <c r="K1553" s="6"/>
      <c r="L1553" s="6"/>
      <c r="M1553" s="6"/>
    </row>
    <row r="1554" spans="7:13" s="2" customFormat="1" x14ac:dyDescent="0.35">
      <c r="G1554" s="6"/>
      <c r="H1554" s="6"/>
      <c r="I1554" s="6"/>
      <c r="J1554" s="6"/>
      <c r="K1554" s="6"/>
      <c r="L1554" s="6"/>
      <c r="M1554" s="6"/>
    </row>
    <row r="1555" spans="7:13" s="2" customFormat="1" x14ac:dyDescent="0.35">
      <c r="G1555" s="6"/>
      <c r="H1555" s="6"/>
      <c r="I1555" s="6"/>
      <c r="J1555" s="6"/>
      <c r="K1555" s="6"/>
      <c r="L1555" s="6"/>
      <c r="M1555" s="6"/>
    </row>
    <row r="1556" spans="7:13" s="2" customFormat="1" x14ac:dyDescent="0.35">
      <c r="G1556" s="6"/>
      <c r="H1556" s="6"/>
      <c r="I1556" s="6"/>
      <c r="J1556" s="6"/>
      <c r="K1556" s="6"/>
      <c r="L1556" s="6"/>
      <c r="M1556" s="6"/>
    </row>
    <row r="1557" spans="7:13" s="2" customFormat="1" x14ac:dyDescent="0.35">
      <c r="G1557" s="6"/>
      <c r="H1557" s="6"/>
      <c r="I1557" s="6"/>
      <c r="J1557" s="6"/>
      <c r="K1557" s="6"/>
      <c r="L1557" s="6"/>
      <c r="M1557" s="6"/>
    </row>
    <row r="1558" spans="7:13" s="2" customFormat="1" x14ac:dyDescent="0.35">
      <c r="G1558" s="6"/>
      <c r="H1558" s="6"/>
      <c r="I1558" s="6"/>
      <c r="J1558" s="6"/>
      <c r="K1558" s="6"/>
      <c r="L1558" s="6"/>
      <c r="M1558" s="6"/>
    </row>
    <row r="1559" spans="7:13" s="2" customFormat="1" x14ac:dyDescent="0.35">
      <c r="G1559" s="6"/>
      <c r="H1559" s="6"/>
      <c r="I1559" s="6"/>
      <c r="J1559" s="6"/>
      <c r="K1559" s="6"/>
      <c r="L1559" s="6"/>
      <c r="M1559" s="6"/>
    </row>
    <row r="1560" spans="7:13" s="2" customFormat="1" x14ac:dyDescent="0.35">
      <c r="G1560" s="6"/>
      <c r="H1560" s="6"/>
      <c r="I1560" s="6"/>
      <c r="J1560" s="6"/>
      <c r="K1560" s="6"/>
      <c r="L1560" s="6"/>
      <c r="M1560" s="6"/>
    </row>
    <row r="1561" spans="7:13" s="2" customFormat="1" x14ac:dyDescent="0.35">
      <c r="G1561" s="6"/>
      <c r="H1561" s="6"/>
      <c r="I1561" s="6"/>
      <c r="J1561" s="6"/>
      <c r="K1561" s="6"/>
      <c r="L1561" s="6"/>
      <c r="M1561" s="6"/>
    </row>
    <row r="1562" spans="7:13" s="2" customFormat="1" x14ac:dyDescent="0.35">
      <c r="G1562" s="6"/>
      <c r="H1562" s="6"/>
      <c r="I1562" s="6"/>
      <c r="J1562" s="6"/>
      <c r="K1562" s="6"/>
      <c r="L1562" s="6"/>
      <c r="M1562" s="6"/>
    </row>
    <row r="1563" spans="7:13" s="2" customFormat="1" x14ac:dyDescent="0.35">
      <c r="G1563" s="6"/>
      <c r="H1563" s="6"/>
      <c r="I1563" s="6"/>
      <c r="J1563" s="6"/>
      <c r="K1563" s="6"/>
      <c r="L1563" s="6"/>
      <c r="M1563" s="6"/>
    </row>
    <row r="1564" spans="7:13" s="2" customFormat="1" x14ac:dyDescent="0.35">
      <c r="G1564" s="6"/>
      <c r="H1564" s="6"/>
      <c r="I1564" s="6"/>
      <c r="J1564" s="6"/>
      <c r="K1564" s="6"/>
      <c r="L1564" s="6"/>
      <c r="M1564" s="6"/>
    </row>
    <row r="1565" spans="7:13" s="2" customFormat="1" x14ac:dyDescent="0.35">
      <c r="G1565" s="6"/>
      <c r="H1565" s="6"/>
      <c r="I1565" s="6"/>
      <c r="J1565" s="6"/>
      <c r="K1565" s="6"/>
      <c r="L1565" s="6"/>
      <c r="M1565" s="6"/>
    </row>
    <row r="1566" spans="7:13" s="2" customFormat="1" x14ac:dyDescent="0.35">
      <c r="G1566" s="6"/>
      <c r="H1566" s="6"/>
      <c r="I1566" s="6"/>
      <c r="J1566" s="6"/>
      <c r="K1566" s="6"/>
      <c r="L1566" s="6"/>
      <c r="M1566" s="6"/>
    </row>
    <row r="1567" spans="7:13" s="2" customFormat="1" x14ac:dyDescent="0.35">
      <c r="G1567" s="6"/>
      <c r="H1567" s="6"/>
      <c r="I1567" s="6"/>
      <c r="J1567" s="6"/>
      <c r="K1567" s="6"/>
      <c r="L1567" s="6"/>
      <c r="M1567" s="6"/>
    </row>
    <row r="1568" spans="7:13" s="2" customFormat="1" x14ac:dyDescent="0.35">
      <c r="G1568" s="6"/>
      <c r="H1568" s="6"/>
      <c r="I1568" s="6"/>
      <c r="J1568" s="6"/>
      <c r="K1568" s="6"/>
      <c r="L1568" s="6"/>
      <c r="M1568" s="6"/>
    </row>
    <row r="1569" spans="7:13" s="2" customFormat="1" x14ac:dyDescent="0.35">
      <c r="G1569" s="6"/>
      <c r="H1569" s="6"/>
      <c r="I1569" s="6"/>
      <c r="J1569" s="6"/>
      <c r="K1569" s="6"/>
      <c r="L1569" s="6"/>
      <c r="M1569" s="6"/>
    </row>
    <row r="1570" spans="7:13" s="2" customFormat="1" x14ac:dyDescent="0.35">
      <c r="G1570" s="6"/>
      <c r="H1570" s="6"/>
      <c r="I1570" s="6"/>
      <c r="J1570" s="6"/>
      <c r="K1570" s="6"/>
      <c r="L1570" s="6"/>
      <c r="M1570" s="6"/>
    </row>
    <row r="1571" spans="7:13" s="2" customFormat="1" x14ac:dyDescent="0.35">
      <c r="G1571" s="6"/>
      <c r="H1571" s="6"/>
      <c r="I1571" s="6"/>
      <c r="J1571" s="6"/>
      <c r="K1571" s="6"/>
      <c r="L1571" s="6"/>
      <c r="M1571" s="6"/>
    </row>
    <row r="1572" spans="7:13" s="2" customFormat="1" x14ac:dyDescent="0.35">
      <c r="G1572" s="6"/>
      <c r="H1572" s="6"/>
      <c r="I1572" s="6"/>
      <c r="J1572" s="6"/>
      <c r="K1572" s="6"/>
      <c r="L1572" s="6"/>
      <c r="M1572" s="6"/>
    </row>
    <row r="1573" spans="7:13" s="2" customFormat="1" x14ac:dyDescent="0.35">
      <c r="G1573" s="6"/>
      <c r="H1573" s="6"/>
      <c r="I1573" s="6"/>
      <c r="J1573" s="6"/>
      <c r="K1573" s="6"/>
      <c r="L1573" s="6"/>
      <c r="M1573" s="6"/>
    </row>
    <row r="1574" spans="7:13" s="2" customFormat="1" x14ac:dyDescent="0.35">
      <c r="G1574" s="6"/>
      <c r="H1574" s="6"/>
      <c r="I1574" s="6"/>
      <c r="J1574" s="6"/>
      <c r="K1574" s="6"/>
      <c r="L1574" s="6"/>
      <c r="M1574" s="6"/>
    </row>
    <row r="1575" spans="7:13" s="2" customFormat="1" x14ac:dyDescent="0.35">
      <c r="G1575" s="6"/>
      <c r="H1575" s="6"/>
      <c r="I1575" s="6"/>
      <c r="J1575" s="6"/>
      <c r="K1575" s="6"/>
      <c r="L1575" s="6"/>
      <c r="M1575" s="6"/>
    </row>
    <row r="1576" spans="7:13" s="2" customFormat="1" x14ac:dyDescent="0.35">
      <c r="G1576" s="6"/>
      <c r="H1576" s="6"/>
      <c r="I1576" s="6"/>
      <c r="J1576" s="6"/>
      <c r="K1576" s="6"/>
      <c r="L1576" s="6"/>
      <c r="M1576" s="6"/>
    </row>
    <row r="1577" spans="7:13" s="2" customFormat="1" x14ac:dyDescent="0.35">
      <c r="G1577" s="6"/>
      <c r="H1577" s="6"/>
      <c r="I1577" s="6"/>
      <c r="J1577" s="6"/>
      <c r="K1577" s="6"/>
      <c r="L1577" s="6"/>
      <c r="M1577" s="6"/>
    </row>
    <row r="1578" spans="7:13" s="2" customFormat="1" x14ac:dyDescent="0.35">
      <c r="G1578" s="6"/>
      <c r="H1578" s="6"/>
      <c r="I1578" s="6"/>
      <c r="J1578" s="6"/>
      <c r="K1578" s="6"/>
      <c r="L1578" s="6"/>
      <c r="M1578" s="6"/>
    </row>
    <row r="1579" spans="7:13" s="2" customFormat="1" x14ac:dyDescent="0.35">
      <c r="G1579" s="6"/>
      <c r="H1579" s="6"/>
      <c r="I1579" s="6"/>
      <c r="J1579" s="6"/>
      <c r="K1579" s="6"/>
      <c r="L1579" s="6"/>
      <c r="M1579" s="6"/>
    </row>
    <row r="1580" spans="7:13" s="2" customFormat="1" x14ac:dyDescent="0.35">
      <c r="G1580" s="6"/>
      <c r="H1580" s="6"/>
      <c r="I1580" s="6"/>
      <c r="J1580" s="6"/>
      <c r="K1580" s="6"/>
      <c r="L1580" s="6"/>
      <c r="M1580" s="6"/>
    </row>
    <row r="1581" spans="7:13" s="2" customFormat="1" x14ac:dyDescent="0.35">
      <c r="G1581" s="6"/>
      <c r="H1581" s="6"/>
      <c r="I1581" s="6"/>
      <c r="J1581" s="6"/>
      <c r="K1581" s="6"/>
      <c r="L1581" s="6"/>
      <c r="M1581" s="6"/>
    </row>
    <row r="1582" spans="7:13" s="2" customFormat="1" x14ac:dyDescent="0.35">
      <c r="G1582" s="6"/>
      <c r="H1582" s="6"/>
      <c r="I1582" s="6"/>
      <c r="J1582" s="6"/>
      <c r="K1582" s="6"/>
      <c r="L1582" s="6"/>
      <c r="M1582" s="6"/>
    </row>
    <row r="1583" spans="7:13" s="2" customFormat="1" x14ac:dyDescent="0.35">
      <c r="G1583" s="6"/>
      <c r="H1583" s="6"/>
      <c r="I1583" s="6"/>
      <c r="J1583" s="6"/>
      <c r="K1583" s="6"/>
      <c r="L1583" s="6"/>
      <c r="M1583" s="6"/>
    </row>
    <row r="1584" spans="7:13" s="2" customFormat="1" x14ac:dyDescent="0.35">
      <c r="G1584" s="6"/>
      <c r="H1584" s="6"/>
      <c r="I1584" s="6"/>
      <c r="J1584" s="6"/>
      <c r="K1584" s="6"/>
      <c r="L1584" s="6"/>
      <c r="M1584" s="6"/>
    </row>
    <row r="1585" spans="7:13" s="2" customFormat="1" x14ac:dyDescent="0.35">
      <c r="G1585" s="6"/>
      <c r="H1585" s="6"/>
      <c r="I1585" s="6"/>
      <c r="J1585" s="6"/>
      <c r="K1585" s="6"/>
      <c r="L1585" s="6"/>
      <c r="M1585" s="6"/>
    </row>
    <row r="1586" spans="7:13" s="2" customFormat="1" x14ac:dyDescent="0.35">
      <c r="G1586" s="6"/>
      <c r="H1586" s="6"/>
      <c r="I1586" s="6"/>
      <c r="J1586" s="6"/>
      <c r="K1586" s="6"/>
      <c r="L1586" s="6"/>
      <c r="M1586" s="6"/>
    </row>
    <row r="1587" spans="7:13" s="2" customFormat="1" x14ac:dyDescent="0.35">
      <c r="G1587" s="6"/>
      <c r="H1587" s="6"/>
      <c r="I1587" s="6"/>
      <c r="J1587" s="6"/>
      <c r="K1587" s="6"/>
      <c r="L1587" s="6"/>
      <c r="M1587" s="6"/>
    </row>
    <row r="1588" spans="7:13" s="2" customFormat="1" x14ac:dyDescent="0.35">
      <c r="G1588" s="6"/>
      <c r="H1588" s="6"/>
      <c r="I1588" s="6"/>
      <c r="J1588" s="6"/>
      <c r="K1588" s="6"/>
      <c r="L1588" s="6"/>
      <c r="M1588" s="6"/>
    </row>
    <row r="1589" spans="7:13" s="2" customFormat="1" x14ac:dyDescent="0.35">
      <c r="G1589" s="6"/>
      <c r="H1589" s="6"/>
      <c r="I1589" s="6"/>
      <c r="J1589" s="6"/>
      <c r="K1589" s="6"/>
      <c r="L1589" s="6"/>
      <c r="M1589" s="6"/>
    </row>
    <row r="1590" spans="7:13" s="2" customFormat="1" x14ac:dyDescent="0.35">
      <c r="G1590" s="6"/>
      <c r="H1590" s="6"/>
      <c r="I1590" s="6"/>
      <c r="J1590" s="6"/>
      <c r="K1590" s="6"/>
      <c r="L1590" s="6"/>
      <c r="M1590" s="6"/>
    </row>
    <row r="1591" spans="7:13" s="2" customFormat="1" x14ac:dyDescent="0.35">
      <c r="G1591" s="6"/>
      <c r="H1591" s="6"/>
      <c r="I1591" s="6"/>
      <c r="J1591" s="6"/>
      <c r="K1591" s="6"/>
      <c r="L1591" s="6"/>
      <c r="M1591" s="6"/>
    </row>
    <row r="1592" spans="7:13" s="2" customFormat="1" x14ac:dyDescent="0.35">
      <c r="G1592" s="6"/>
      <c r="H1592" s="6"/>
      <c r="I1592" s="6"/>
      <c r="J1592" s="6"/>
      <c r="K1592" s="6"/>
      <c r="L1592" s="6"/>
      <c r="M1592" s="6"/>
    </row>
    <row r="1593" spans="7:13" s="2" customFormat="1" x14ac:dyDescent="0.35">
      <c r="G1593" s="6"/>
      <c r="H1593" s="6"/>
      <c r="I1593" s="6"/>
      <c r="J1593" s="6"/>
      <c r="K1593" s="6"/>
      <c r="L1593" s="6"/>
      <c r="M1593" s="6"/>
    </row>
    <row r="1594" spans="7:13" s="2" customFormat="1" x14ac:dyDescent="0.35">
      <c r="G1594" s="6"/>
      <c r="H1594" s="6"/>
      <c r="I1594" s="6"/>
      <c r="J1594" s="6"/>
      <c r="K1594" s="6"/>
      <c r="L1594" s="6"/>
      <c r="M1594" s="6"/>
    </row>
    <row r="1595" spans="7:13" s="2" customFormat="1" x14ac:dyDescent="0.35">
      <c r="G1595" s="6"/>
      <c r="H1595" s="6"/>
      <c r="I1595" s="6"/>
      <c r="J1595" s="6"/>
      <c r="K1595" s="6"/>
      <c r="L1595" s="6"/>
      <c r="M1595" s="6"/>
    </row>
    <row r="1596" spans="7:13" s="2" customFormat="1" x14ac:dyDescent="0.35">
      <c r="G1596" s="6"/>
      <c r="H1596" s="6"/>
      <c r="I1596" s="6"/>
      <c r="J1596" s="6"/>
      <c r="K1596" s="6"/>
      <c r="L1596" s="6"/>
      <c r="M1596" s="6"/>
    </row>
    <row r="1597" spans="7:13" s="2" customFormat="1" x14ac:dyDescent="0.35">
      <c r="G1597" s="6"/>
      <c r="H1597" s="6"/>
      <c r="I1597" s="6"/>
      <c r="J1597" s="6"/>
      <c r="K1597" s="6"/>
      <c r="L1597" s="6"/>
      <c r="M1597" s="6"/>
    </row>
    <row r="1598" spans="7:13" s="2" customFormat="1" x14ac:dyDescent="0.35">
      <c r="G1598" s="6"/>
      <c r="H1598" s="6"/>
      <c r="I1598" s="6"/>
      <c r="J1598" s="6"/>
      <c r="K1598" s="6"/>
      <c r="L1598" s="6"/>
      <c r="M1598" s="6"/>
    </row>
    <row r="1599" spans="7:13" s="2" customFormat="1" x14ac:dyDescent="0.35">
      <c r="G1599" s="6"/>
      <c r="H1599" s="6"/>
      <c r="I1599" s="6"/>
      <c r="J1599" s="6"/>
      <c r="K1599" s="6"/>
      <c r="L1599" s="6"/>
      <c r="M1599" s="6"/>
    </row>
    <row r="1600" spans="7:13" s="2" customFormat="1" x14ac:dyDescent="0.35">
      <c r="G1600" s="6"/>
      <c r="H1600" s="6"/>
      <c r="I1600" s="6"/>
      <c r="J1600" s="6"/>
      <c r="K1600" s="6"/>
      <c r="L1600" s="6"/>
      <c r="M1600" s="6"/>
    </row>
    <row r="1601" spans="7:13" s="2" customFormat="1" x14ac:dyDescent="0.35">
      <c r="G1601" s="6"/>
      <c r="H1601" s="6"/>
      <c r="I1601" s="6"/>
      <c r="J1601" s="6"/>
      <c r="K1601" s="6"/>
      <c r="L1601" s="6"/>
      <c r="M1601" s="6"/>
    </row>
    <row r="1602" spans="7:13" s="2" customFormat="1" x14ac:dyDescent="0.35">
      <c r="G1602" s="6"/>
      <c r="H1602" s="6"/>
      <c r="I1602" s="6"/>
      <c r="J1602" s="6"/>
      <c r="K1602" s="6"/>
      <c r="L1602" s="6"/>
      <c r="M1602" s="6"/>
    </row>
    <row r="1603" spans="7:13" s="2" customFormat="1" x14ac:dyDescent="0.35">
      <c r="G1603" s="6"/>
      <c r="H1603" s="6"/>
      <c r="I1603" s="6"/>
      <c r="J1603" s="6"/>
      <c r="K1603" s="6"/>
      <c r="L1603" s="6"/>
      <c r="M1603" s="6"/>
    </row>
    <row r="1604" spans="7:13" s="2" customFormat="1" x14ac:dyDescent="0.35">
      <c r="G1604" s="6"/>
      <c r="H1604" s="6"/>
      <c r="I1604" s="6"/>
      <c r="J1604" s="6"/>
      <c r="K1604" s="6"/>
      <c r="L1604" s="6"/>
      <c r="M1604" s="6"/>
    </row>
    <row r="1605" spans="7:13" s="2" customFormat="1" x14ac:dyDescent="0.35">
      <c r="G1605" s="6"/>
      <c r="H1605" s="6"/>
      <c r="I1605" s="6"/>
      <c r="J1605" s="6"/>
      <c r="K1605" s="6"/>
      <c r="L1605" s="6"/>
      <c r="M1605" s="6"/>
    </row>
    <row r="1606" spans="7:13" s="2" customFormat="1" x14ac:dyDescent="0.35">
      <c r="G1606" s="6"/>
      <c r="H1606" s="6"/>
      <c r="I1606" s="6"/>
      <c r="J1606" s="6"/>
      <c r="K1606" s="6"/>
      <c r="L1606" s="6"/>
      <c r="M1606" s="6"/>
    </row>
    <row r="1607" spans="7:13" s="2" customFormat="1" x14ac:dyDescent="0.35">
      <c r="G1607" s="6"/>
      <c r="H1607" s="6"/>
      <c r="I1607" s="6"/>
      <c r="J1607" s="6"/>
      <c r="K1607" s="6"/>
      <c r="L1607" s="6"/>
      <c r="M1607" s="6"/>
    </row>
    <row r="1608" spans="7:13" s="2" customFormat="1" x14ac:dyDescent="0.35">
      <c r="G1608" s="6"/>
      <c r="H1608" s="6"/>
      <c r="I1608" s="6"/>
      <c r="J1608" s="6"/>
      <c r="K1608" s="6"/>
      <c r="L1608" s="6"/>
      <c r="M1608" s="6"/>
    </row>
    <row r="1609" spans="7:13" s="2" customFormat="1" x14ac:dyDescent="0.35">
      <c r="G1609" s="6"/>
      <c r="H1609" s="6"/>
      <c r="I1609" s="6"/>
      <c r="J1609" s="6"/>
      <c r="K1609" s="6"/>
      <c r="L1609" s="6"/>
      <c r="M1609" s="6"/>
    </row>
    <row r="1610" spans="7:13" s="2" customFormat="1" x14ac:dyDescent="0.35">
      <c r="G1610" s="6"/>
      <c r="H1610" s="6"/>
      <c r="I1610" s="6"/>
      <c r="J1610" s="6"/>
      <c r="K1610" s="6"/>
      <c r="L1610" s="6"/>
      <c r="M1610" s="6"/>
    </row>
    <row r="1611" spans="7:13" s="2" customFormat="1" x14ac:dyDescent="0.35">
      <c r="G1611" s="6"/>
      <c r="H1611" s="6"/>
      <c r="I1611" s="6"/>
      <c r="J1611" s="6"/>
      <c r="K1611" s="6"/>
      <c r="L1611" s="6"/>
      <c r="M1611" s="6"/>
    </row>
    <row r="1612" spans="7:13" s="2" customFormat="1" x14ac:dyDescent="0.35">
      <c r="G1612" s="6"/>
      <c r="H1612" s="6"/>
      <c r="I1612" s="6"/>
      <c r="J1612" s="6"/>
      <c r="K1612" s="6"/>
      <c r="L1612" s="6"/>
      <c r="M1612" s="6"/>
    </row>
    <row r="1613" spans="7:13" s="2" customFormat="1" x14ac:dyDescent="0.35">
      <c r="G1613" s="6"/>
      <c r="H1613" s="6"/>
      <c r="I1613" s="6"/>
      <c r="J1613" s="6"/>
      <c r="K1613" s="6"/>
      <c r="L1613" s="6"/>
      <c r="M1613" s="6"/>
    </row>
    <row r="1614" spans="7:13" s="2" customFormat="1" x14ac:dyDescent="0.35">
      <c r="G1614" s="6"/>
      <c r="H1614" s="6"/>
      <c r="I1614" s="6"/>
      <c r="J1614" s="6"/>
      <c r="K1614" s="6"/>
      <c r="L1614" s="6"/>
      <c r="M1614" s="6"/>
    </row>
    <row r="1615" spans="7:13" s="2" customFormat="1" x14ac:dyDescent="0.35">
      <c r="G1615" s="6"/>
      <c r="H1615" s="6"/>
      <c r="I1615" s="6"/>
      <c r="J1615" s="6"/>
      <c r="K1615" s="6"/>
      <c r="L1615" s="6"/>
      <c r="M1615" s="6"/>
    </row>
    <row r="1616" spans="7:13" s="2" customFormat="1" x14ac:dyDescent="0.35">
      <c r="G1616" s="6"/>
      <c r="H1616" s="6"/>
      <c r="I1616" s="6"/>
      <c r="J1616" s="6"/>
      <c r="K1616" s="6"/>
      <c r="L1616" s="6"/>
      <c r="M1616" s="6"/>
    </row>
    <row r="1617" spans="7:13" s="2" customFormat="1" x14ac:dyDescent="0.35">
      <c r="G1617" s="6"/>
      <c r="H1617" s="6"/>
      <c r="I1617" s="6"/>
      <c r="J1617" s="6"/>
      <c r="K1617" s="6"/>
      <c r="L1617" s="6"/>
      <c r="M1617" s="6"/>
    </row>
    <row r="1618" spans="7:13" s="2" customFormat="1" x14ac:dyDescent="0.35">
      <c r="G1618" s="6"/>
      <c r="H1618" s="6"/>
      <c r="I1618" s="6"/>
      <c r="J1618" s="6"/>
      <c r="K1618" s="6"/>
      <c r="L1618" s="6"/>
      <c r="M1618" s="6"/>
    </row>
    <row r="1619" spans="7:13" s="2" customFormat="1" x14ac:dyDescent="0.35">
      <c r="G1619" s="6"/>
      <c r="H1619" s="6"/>
      <c r="I1619" s="6"/>
      <c r="J1619" s="6"/>
      <c r="K1619" s="6"/>
      <c r="L1619" s="6"/>
      <c r="M1619" s="6"/>
    </row>
    <row r="1620" spans="7:13" s="2" customFormat="1" x14ac:dyDescent="0.35">
      <c r="G1620" s="6"/>
      <c r="H1620" s="6"/>
      <c r="I1620" s="6"/>
      <c r="J1620" s="6"/>
      <c r="K1620" s="6"/>
      <c r="L1620" s="6"/>
      <c r="M1620" s="6"/>
    </row>
    <row r="1621" spans="7:13" s="2" customFormat="1" x14ac:dyDescent="0.35">
      <c r="G1621" s="6"/>
      <c r="H1621" s="6"/>
      <c r="I1621" s="6"/>
      <c r="J1621" s="6"/>
      <c r="K1621" s="6"/>
      <c r="L1621" s="6"/>
      <c r="M1621" s="6"/>
    </row>
    <row r="1622" spans="7:13" s="2" customFormat="1" x14ac:dyDescent="0.35">
      <c r="G1622" s="6"/>
      <c r="H1622" s="6"/>
      <c r="I1622" s="6"/>
      <c r="J1622" s="6"/>
      <c r="K1622" s="6"/>
      <c r="L1622" s="6"/>
      <c r="M1622" s="6"/>
    </row>
    <row r="1623" spans="7:13" s="2" customFormat="1" x14ac:dyDescent="0.35">
      <c r="G1623" s="6"/>
      <c r="H1623" s="6"/>
      <c r="I1623" s="6"/>
      <c r="J1623" s="6"/>
      <c r="K1623" s="6"/>
      <c r="L1623" s="6"/>
      <c r="M1623" s="6"/>
    </row>
    <row r="1624" spans="7:13" s="2" customFormat="1" x14ac:dyDescent="0.35">
      <c r="G1624" s="6"/>
      <c r="H1624" s="6"/>
      <c r="I1624" s="6"/>
      <c r="J1624" s="6"/>
      <c r="K1624" s="6"/>
      <c r="L1624" s="6"/>
      <c r="M1624" s="6"/>
    </row>
    <row r="1625" spans="7:13" s="2" customFormat="1" x14ac:dyDescent="0.35">
      <c r="G1625" s="6"/>
      <c r="H1625" s="6"/>
      <c r="I1625" s="6"/>
      <c r="J1625" s="6"/>
      <c r="K1625" s="6"/>
      <c r="L1625" s="6"/>
      <c r="M1625" s="6"/>
    </row>
    <row r="1626" spans="7:13" s="2" customFormat="1" x14ac:dyDescent="0.35">
      <c r="G1626" s="6"/>
      <c r="H1626" s="6"/>
      <c r="I1626" s="6"/>
      <c r="J1626" s="6"/>
      <c r="K1626" s="6"/>
      <c r="L1626" s="6"/>
      <c r="M1626" s="6"/>
    </row>
    <row r="1627" spans="7:13" s="2" customFormat="1" x14ac:dyDescent="0.35">
      <c r="G1627" s="6"/>
      <c r="H1627" s="6"/>
      <c r="I1627" s="6"/>
      <c r="J1627" s="6"/>
      <c r="K1627" s="6"/>
      <c r="L1627" s="6"/>
      <c r="M1627" s="6"/>
    </row>
    <row r="1628" spans="7:13" s="2" customFormat="1" x14ac:dyDescent="0.35">
      <c r="G1628" s="6"/>
      <c r="H1628" s="6"/>
      <c r="I1628" s="6"/>
      <c r="J1628" s="6"/>
      <c r="K1628" s="6"/>
      <c r="L1628" s="6"/>
      <c r="M1628" s="6"/>
    </row>
    <row r="1629" spans="7:13" s="2" customFormat="1" x14ac:dyDescent="0.35">
      <c r="G1629" s="6"/>
      <c r="H1629" s="6"/>
      <c r="I1629" s="6"/>
      <c r="J1629" s="6"/>
      <c r="K1629" s="6"/>
      <c r="L1629" s="6"/>
      <c r="M1629" s="6"/>
    </row>
    <row r="1630" spans="7:13" s="2" customFormat="1" x14ac:dyDescent="0.35">
      <c r="G1630" s="6"/>
      <c r="H1630" s="6"/>
      <c r="I1630" s="6"/>
      <c r="J1630" s="6"/>
      <c r="K1630" s="6"/>
      <c r="L1630" s="6"/>
      <c r="M1630" s="6"/>
    </row>
    <row r="1631" spans="7:13" s="2" customFormat="1" x14ac:dyDescent="0.35">
      <c r="G1631" s="6"/>
      <c r="H1631" s="6"/>
      <c r="I1631" s="6"/>
      <c r="J1631" s="6"/>
      <c r="K1631" s="6"/>
      <c r="L1631" s="6"/>
      <c r="M1631" s="6"/>
    </row>
    <row r="1632" spans="7:13" s="2" customFormat="1" x14ac:dyDescent="0.35">
      <c r="G1632" s="6"/>
      <c r="H1632" s="6"/>
      <c r="I1632" s="6"/>
      <c r="J1632" s="6"/>
      <c r="K1632" s="6"/>
      <c r="L1632" s="6"/>
      <c r="M1632" s="6"/>
    </row>
    <row r="1633" spans="7:13" s="2" customFormat="1" x14ac:dyDescent="0.35">
      <c r="G1633" s="6"/>
      <c r="H1633" s="6"/>
      <c r="I1633" s="6"/>
      <c r="J1633" s="6"/>
      <c r="K1633" s="6"/>
      <c r="L1633" s="6"/>
      <c r="M1633" s="6"/>
    </row>
    <row r="1634" spans="7:13" s="2" customFormat="1" x14ac:dyDescent="0.35">
      <c r="G1634" s="6"/>
      <c r="H1634" s="6"/>
      <c r="I1634" s="6"/>
      <c r="J1634" s="6"/>
      <c r="K1634" s="6"/>
      <c r="L1634" s="6"/>
      <c r="M1634" s="6"/>
    </row>
    <row r="1635" spans="7:13" s="2" customFormat="1" x14ac:dyDescent="0.35">
      <c r="G1635" s="6"/>
      <c r="H1635" s="6"/>
      <c r="I1635" s="6"/>
      <c r="J1635" s="6"/>
      <c r="K1635" s="6"/>
      <c r="L1635" s="6"/>
      <c r="M1635" s="6"/>
    </row>
    <row r="1636" spans="7:13" s="2" customFormat="1" x14ac:dyDescent="0.35">
      <c r="G1636" s="6"/>
      <c r="H1636" s="6"/>
      <c r="I1636" s="6"/>
      <c r="J1636" s="6"/>
      <c r="K1636" s="6"/>
      <c r="L1636" s="6"/>
      <c r="M1636" s="6"/>
    </row>
    <row r="1637" spans="7:13" s="2" customFormat="1" x14ac:dyDescent="0.35">
      <c r="G1637" s="6"/>
      <c r="H1637" s="6"/>
      <c r="I1637" s="6"/>
      <c r="J1637" s="6"/>
      <c r="K1637" s="6"/>
      <c r="L1637" s="6"/>
      <c r="M1637" s="6"/>
    </row>
    <row r="1638" spans="7:13" s="2" customFormat="1" x14ac:dyDescent="0.35">
      <c r="G1638" s="6"/>
      <c r="H1638" s="6"/>
      <c r="I1638" s="6"/>
      <c r="J1638" s="6"/>
      <c r="K1638" s="6"/>
      <c r="L1638" s="6"/>
      <c r="M1638" s="6"/>
    </row>
    <row r="1639" spans="7:13" s="2" customFormat="1" x14ac:dyDescent="0.35">
      <c r="G1639" s="6"/>
      <c r="H1639" s="6"/>
      <c r="I1639" s="6"/>
      <c r="J1639" s="6"/>
      <c r="K1639" s="6"/>
      <c r="L1639" s="6"/>
      <c r="M1639" s="6"/>
    </row>
    <row r="1640" spans="7:13" s="2" customFormat="1" x14ac:dyDescent="0.35">
      <c r="G1640" s="6"/>
      <c r="H1640" s="6"/>
      <c r="I1640" s="6"/>
      <c r="J1640" s="6"/>
      <c r="K1640" s="6"/>
      <c r="L1640" s="6"/>
      <c r="M1640" s="6"/>
    </row>
    <row r="1641" spans="7:13" s="2" customFormat="1" x14ac:dyDescent="0.35">
      <c r="G1641" s="6"/>
      <c r="H1641" s="6"/>
      <c r="I1641" s="6"/>
      <c r="J1641" s="6"/>
      <c r="K1641" s="6"/>
      <c r="L1641" s="6"/>
      <c r="M1641" s="6"/>
    </row>
    <row r="1642" spans="7:13" s="2" customFormat="1" x14ac:dyDescent="0.35">
      <c r="G1642" s="6"/>
      <c r="H1642" s="6"/>
      <c r="I1642" s="6"/>
      <c r="J1642" s="6"/>
      <c r="K1642" s="6"/>
      <c r="L1642" s="6"/>
      <c r="M1642" s="6"/>
    </row>
    <row r="1643" spans="7:13" s="2" customFormat="1" x14ac:dyDescent="0.35">
      <c r="G1643" s="6"/>
      <c r="H1643" s="6"/>
      <c r="I1643" s="6"/>
      <c r="J1643" s="6"/>
      <c r="K1643" s="6"/>
      <c r="L1643" s="6"/>
      <c r="M1643" s="6"/>
    </row>
    <row r="1644" spans="7:13" s="2" customFormat="1" x14ac:dyDescent="0.35">
      <c r="G1644" s="6"/>
      <c r="H1644" s="6"/>
      <c r="I1644" s="6"/>
      <c r="J1644" s="6"/>
      <c r="K1644" s="6"/>
      <c r="L1644" s="6"/>
      <c r="M1644" s="6"/>
    </row>
    <row r="1645" spans="7:13" s="2" customFormat="1" x14ac:dyDescent="0.35">
      <c r="G1645" s="6"/>
      <c r="H1645" s="6"/>
      <c r="I1645" s="6"/>
      <c r="J1645" s="6"/>
      <c r="K1645" s="6"/>
      <c r="L1645" s="6"/>
      <c r="M1645" s="6"/>
    </row>
    <row r="1646" spans="7:13" s="2" customFormat="1" x14ac:dyDescent="0.35">
      <c r="G1646" s="6"/>
      <c r="H1646" s="6"/>
      <c r="I1646" s="6"/>
      <c r="J1646" s="6"/>
      <c r="K1646" s="6"/>
      <c r="L1646" s="6"/>
      <c r="M1646" s="6"/>
    </row>
    <row r="1647" spans="7:13" s="2" customFormat="1" x14ac:dyDescent="0.35">
      <c r="G1647" s="6"/>
      <c r="H1647" s="6"/>
      <c r="I1647" s="6"/>
      <c r="J1647" s="6"/>
      <c r="K1647" s="6"/>
      <c r="L1647" s="6"/>
      <c r="M1647" s="6"/>
    </row>
    <row r="1648" spans="7:13" s="2" customFormat="1" x14ac:dyDescent="0.35">
      <c r="G1648" s="6"/>
      <c r="H1648" s="6"/>
      <c r="I1648" s="6"/>
      <c r="J1648" s="6"/>
      <c r="K1648" s="6"/>
      <c r="L1648" s="6"/>
      <c r="M1648" s="6"/>
    </row>
    <row r="1649" spans="7:13" s="2" customFormat="1" x14ac:dyDescent="0.35">
      <c r="G1649" s="6"/>
      <c r="H1649" s="6"/>
      <c r="I1649" s="6"/>
      <c r="J1649" s="6"/>
      <c r="K1649" s="6"/>
      <c r="L1649" s="6"/>
      <c r="M1649" s="6"/>
    </row>
    <row r="1650" spans="7:13" s="2" customFormat="1" x14ac:dyDescent="0.35">
      <c r="G1650" s="6"/>
      <c r="H1650" s="6"/>
      <c r="I1650" s="6"/>
      <c r="J1650" s="6"/>
      <c r="K1650" s="6"/>
      <c r="L1650" s="6"/>
      <c r="M1650" s="6"/>
    </row>
    <row r="1651" spans="7:13" s="2" customFormat="1" x14ac:dyDescent="0.35">
      <c r="G1651" s="6"/>
      <c r="H1651" s="6"/>
      <c r="I1651" s="6"/>
      <c r="J1651" s="6"/>
      <c r="K1651" s="6"/>
      <c r="L1651" s="6"/>
      <c r="M1651" s="6"/>
    </row>
    <row r="1652" spans="7:13" s="2" customFormat="1" x14ac:dyDescent="0.35">
      <c r="G1652" s="6"/>
      <c r="H1652" s="6"/>
      <c r="I1652" s="6"/>
      <c r="J1652" s="6"/>
      <c r="K1652" s="6"/>
      <c r="L1652" s="6"/>
      <c r="M1652" s="6"/>
    </row>
    <row r="1653" spans="7:13" s="2" customFormat="1" x14ac:dyDescent="0.35">
      <c r="G1653" s="6"/>
      <c r="H1653" s="6"/>
      <c r="I1653" s="6"/>
      <c r="J1653" s="6"/>
      <c r="K1653" s="6"/>
      <c r="L1653" s="6"/>
      <c r="M1653" s="6"/>
    </row>
    <row r="1654" spans="7:13" s="2" customFormat="1" x14ac:dyDescent="0.35">
      <c r="G1654" s="6"/>
      <c r="H1654" s="6"/>
      <c r="I1654" s="6"/>
      <c r="J1654" s="6"/>
      <c r="K1654" s="6"/>
      <c r="L1654" s="6"/>
      <c r="M1654" s="6"/>
    </row>
    <row r="1655" spans="7:13" s="2" customFormat="1" x14ac:dyDescent="0.35">
      <c r="G1655" s="6"/>
      <c r="H1655" s="6"/>
      <c r="I1655" s="6"/>
      <c r="J1655" s="6"/>
      <c r="K1655" s="6"/>
      <c r="L1655" s="6"/>
      <c r="M1655" s="6"/>
    </row>
    <row r="1656" spans="7:13" s="2" customFormat="1" x14ac:dyDescent="0.35">
      <c r="G1656" s="6"/>
      <c r="H1656" s="6"/>
      <c r="I1656" s="6"/>
      <c r="J1656" s="6"/>
      <c r="K1656" s="6"/>
      <c r="L1656" s="6"/>
      <c r="M1656" s="6"/>
    </row>
    <row r="1657" spans="7:13" s="2" customFormat="1" x14ac:dyDescent="0.35">
      <c r="G1657" s="6"/>
      <c r="H1657" s="6"/>
      <c r="I1657" s="6"/>
      <c r="J1657" s="6"/>
      <c r="K1657" s="6"/>
      <c r="L1657" s="6"/>
      <c r="M1657" s="6"/>
    </row>
    <row r="1658" spans="7:13" s="2" customFormat="1" x14ac:dyDescent="0.35">
      <c r="G1658" s="6"/>
      <c r="H1658" s="6"/>
      <c r="I1658" s="6"/>
      <c r="J1658" s="6"/>
      <c r="K1658" s="6"/>
      <c r="L1658" s="6"/>
      <c r="M1658" s="6"/>
    </row>
    <row r="1659" spans="7:13" s="2" customFormat="1" x14ac:dyDescent="0.35">
      <c r="G1659" s="6"/>
      <c r="H1659" s="6"/>
      <c r="I1659" s="6"/>
      <c r="J1659" s="6"/>
      <c r="K1659" s="6"/>
      <c r="L1659" s="6"/>
      <c r="M1659" s="6"/>
    </row>
    <row r="1660" spans="7:13" s="2" customFormat="1" x14ac:dyDescent="0.35">
      <c r="G1660" s="6"/>
      <c r="H1660" s="6"/>
      <c r="I1660" s="6"/>
      <c r="J1660" s="6"/>
      <c r="K1660" s="6"/>
      <c r="L1660" s="6"/>
      <c r="M1660" s="6"/>
    </row>
    <row r="1661" spans="7:13" s="2" customFormat="1" x14ac:dyDescent="0.35">
      <c r="G1661" s="6"/>
      <c r="H1661" s="6"/>
      <c r="I1661" s="6"/>
      <c r="J1661" s="6"/>
      <c r="K1661" s="6"/>
      <c r="L1661" s="6"/>
      <c r="M1661" s="6"/>
    </row>
    <row r="1662" spans="7:13" s="2" customFormat="1" x14ac:dyDescent="0.35">
      <c r="G1662" s="6"/>
      <c r="H1662" s="6"/>
      <c r="I1662" s="6"/>
      <c r="J1662" s="6"/>
      <c r="K1662" s="6"/>
      <c r="L1662" s="6"/>
      <c r="M1662" s="6"/>
    </row>
    <row r="1663" spans="7:13" s="2" customFormat="1" x14ac:dyDescent="0.35">
      <c r="G1663" s="6"/>
      <c r="H1663" s="6"/>
      <c r="I1663" s="6"/>
      <c r="J1663" s="6"/>
      <c r="K1663" s="6"/>
      <c r="L1663" s="6"/>
      <c r="M1663" s="6"/>
    </row>
    <row r="1664" spans="7:13" s="2" customFormat="1" x14ac:dyDescent="0.35">
      <c r="G1664" s="6"/>
      <c r="H1664" s="6"/>
      <c r="I1664" s="6"/>
      <c r="J1664" s="6"/>
      <c r="K1664" s="6"/>
      <c r="L1664" s="6"/>
      <c r="M1664" s="6"/>
    </row>
    <row r="1665" spans="7:13" s="2" customFormat="1" x14ac:dyDescent="0.35">
      <c r="G1665" s="6"/>
      <c r="H1665" s="6"/>
      <c r="I1665" s="6"/>
      <c r="J1665" s="6"/>
      <c r="K1665" s="6"/>
      <c r="L1665" s="6"/>
      <c r="M1665" s="6"/>
    </row>
    <row r="1666" spans="7:13" s="2" customFormat="1" x14ac:dyDescent="0.35">
      <c r="G1666" s="6"/>
      <c r="H1666" s="6"/>
      <c r="I1666" s="6"/>
      <c r="J1666" s="6"/>
      <c r="K1666" s="6"/>
      <c r="L1666" s="6"/>
      <c r="M1666" s="6"/>
    </row>
    <row r="1667" spans="7:13" s="2" customFormat="1" x14ac:dyDescent="0.35">
      <c r="G1667" s="6"/>
      <c r="H1667" s="6"/>
      <c r="I1667" s="6"/>
      <c r="J1667" s="6"/>
      <c r="K1667" s="6"/>
      <c r="L1667" s="6"/>
      <c r="M1667" s="6"/>
    </row>
    <row r="1668" spans="7:13" s="2" customFormat="1" x14ac:dyDescent="0.35">
      <c r="G1668" s="6"/>
      <c r="H1668" s="6"/>
      <c r="I1668" s="6"/>
      <c r="J1668" s="6"/>
      <c r="K1668" s="6"/>
      <c r="L1668" s="6"/>
      <c r="M1668" s="6"/>
    </row>
    <row r="1669" spans="7:13" s="2" customFormat="1" x14ac:dyDescent="0.35">
      <c r="G1669" s="6"/>
      <c r="H1669" s="6"/>
      <c r="I1669" s="6"/>
      <c r="J1669" s="6"/>
      <c r="K1669" s="6"/>
      <c r="L1669" s="6"/>
      <c r="M1669" s="6"/>
    </row>
    <row r="1670" spans="7:13" s="2" customFormat="1" x14ac:dyDescent="0.35">
      <c r="G1670" s="6"/>
      <c r="H1670" s="6"/>
      <c r="I1670" s="6"/>
      <c r="J1670" s="6"/>
      <c r="K1670" s="6"/>
      <c r="L1670" s="6"/>
      <c r="M1670" s="6"/>
    </row>
    <row r="1671" spans="7:13" s="2" customFormat="1" x14ac:dyDescent="0.35">
      <c r="G1671" s="6"/>
      <c r="H1671" s="6"/>
      <c r="I1671" s="6"/>
      <c r="J1671" s="6"/>
      <c r="K1671" s="6"/>
      <c r="L1671" s="6"/>
      <c r="M1671" s="6"/>
    </row>
    <row r="1672" spans="7:13" s="2" customFormat="1" x14ac:dyDescent="0.35">
      <c r="G1672" s="6"/>
      <c r="H1672" s="6"/>
      <c r="I1672" s="6"/>
      <c r="J1672" s="6"/>
      <c r="K1672" s="6"/>
      <c r="L1672" s="6"/>
      <c r="M1672" s="6"/>
    </row>
    <row r="1673" spans="7:13" s="2" customFormat="1" x14ac:dyDescent="0.35">
      <c r="G1673" s="6"/>
      <c r="H1673" s="6"/>
      <c r="I1673" s="6"/>
      <c r="J1673" s="6"/>
      <c r="K1673" s="6"/>
      <c r="L1673" s="6"/>
      <c r="M1673" s="6"/>
    </row>
    <row r="1674" spans="7:13" s="2" customFormat="1" x14ac:dyDescent="0.35">
      <c r="G1674" s="6"/>
      <c r="H1674" s="6"/>
      <c r="I1674" s="6"/>
      <c r="J1674" s="6"/>
      <c r="K1674" s="6"/>
      <c r="L1674" s="6"/>
      <c r="M1674" s="6"/>
    </row>
    <row r="1675" spans="7:13" s="2" customFormat="1" x14ac:dyDescent="0.35">
      <c r="G1675" s="6"/>
      <c r="H1675" s="6"/>
      <c r="I1675" s="6"/>
      <c r="J1675" s="6"/>
      <c r="K1675" s="6"/>
      <c r="L1675" s="6"/>
      <c r="M1675" s="6"/>
    </row>
    <row r="1676" spans="7:13" s="2" customFormat="1" x14ac:dyDescent="0.35">
      <c r="G1676" s="6"/>
      <c r="H1676" s="6"/>
      <c r="I1676" s="6"/>
      <c r="J1676" s="6"/>
      <c r="K1676" s="6"/>
      <c r="L1676" s="6"/>
      <c r="M1676" s="6"/>
    </row>
    <row r="1677" spans="7:13" s="2" customFormat="1" x14ac:dyDescent="0.35">
      <c r="G1677" s="6"/>
      <c r="H1677" s="6"/>
      <c r="I1677" s="6"/>
      <c r="J1677" s="6"/>
      <c r="K1677" s="6"/>
      <c r="L1677" s="6"/>
      <c r="M1677" s="6"/>
    </row>
    <row r="1678" spans="7:13" s="2" customFormat="1" x14ac:dyDescent="0.35">
      <c r="G1678" s="6"/>
      <c r="H1678" s="6"/>
      <c r="I1678" s="6"/>
      <c r="J1678" s="6"/>
      <c r="K1678" s="6"/>
      <c r="L1678" s="6"/>
      <c r="M1678" s="6"/>
    </row>
    <row r="1679" spans="7:13" s="2" customFormat="1" x14ac:dyDescent="0.35">
      <c r="G1679" s="6"/>
      <c r="H1679" s="6"/>
      <c r="I1679" s="6"/>
      <c r="J1679" s="6"/>
      <c r="K1679" s="6"/>
      <c r="L1679" s="6"/>
      <c r="M1679" s="6"/>
    </row>
    <row r="1680" spans="7:13" s="2" customFormat="1" x14ac:dyDescent="0.35">
      <c r="G1680" s="6"/>
      <c r="H1680" s="6"/>
      <c r="I1680" s="6"/>
      <c r="J1680" s="6"/>
      <c r="K1680" s="6"/>
      <c r="L1680" s="6"/>
      <c r="M1680" s="6"/>
    </row>
    <row r="1681" spans="7:13" s="2" customFormat="1" x14ac:dyDescent="0.35">
      <c r="G1681" s="6"/>
      <c r="H1681" s="6"/>
      <c r="I1681" s="6"/>
      <c r="J1681" s="6"/>
      <c r="K1681" s="6"/>
      <c r="L1681" s="6"/>
      <c r="M1681" s="6"/>
    </row>
    <row r="1682" spans="7:13" s="2" customFormat="1" x14ac:dyDescent="0.35">
      <c r="G1682" s="6"/>
      <c r="H1682" s="6"/>
      <c r="I1682" s="6"/>
      <c r="J1682" s="6"/>
      <c r="K1682" s="6"/>
      <c r="L1682" s="6"/>
      <c r="M1682" s="6"/>
    </row>
    <row r="1683" spans="7:13" s="2" customFormat="1" x14ac:dyDescent="0.35">
      <c r="G1683" s="6"/>
      <c r="H1683" s="6"/>
      <c r="I1683" s="6"/>
      <c r="J1683" s="6"/>
      <c r="K1683" s="6"/>
      <c r="L1683" s="6"/>
      <c r="M1683" s="6"/>
    </row>
    <row r="1684" spans="7:13" s="2" customFormat="1" x14ac:dyDescent="0.35">
      <c r="G1684" s="6"/>
      <c r="H1684" s="6"/>
      <c r="I1684" s="6"/>
      <c r="J1684" s="6"/>
      <c r="K1684" s="6"/>
      <c r="L1684" s="6"/>
      <c r="M1684" s="6"/>
    </row>
    <row r="1685" spans="7:13" s="2" customFormat="1" x14ac:dyDescent="0.35">
      <c r="G1685" s="6"/>
      <c r="H1685" s="6"/>
      <c r="I1685" s="6"/>
      <c r="J1685" s="6"/>
      <c r="K1685" s="6"/>
      <c r="L1685" s="6"/>
      <c r="M1685" s="6"/>
    </row>
    <row r="1686" spans="7:13" s="2" customFormat="1" x14ac:dyDescent="0.35">
      <c r="G1686" s="6"/>
      <c r="H1686" s="6"/>
      <c r="I1686" s="6"/>
      <c r="J1686" s="6"/>
      <c r="K1686" s="6"/>
      <c r="L1686" s="6"/>
      <c r="M1686" s="6"/>
    </row>
    <row r="1687" spans="7:13" s="2" customFormat="1" x14ac:dyDescent="0.35">
      <c r="G1687" s="6"/>
      <c r="H1687" s="6"/>
      <c r="I1687" s="6"/>
      <c r="J1687" s="6"/>
      <c r="K1687" s="6"/>
      <c r="L1687" s="6"/>
      <c r="M1687" s="6"/>
    </row>
    <row r="1688" spans="7:13" s="2" customFormat="1" x14ac:dyDescent="0.35">
      <c r="G1688" s="6"/>
      <c r="H1688" s="6"/>
      <c r="I1688" s="6"/>
      <c r="J1688" s="6"/>
      <c r="K1688" s="6"/>
      <c r="L1688" s="6"/>
      <c r="M1688" s="6"/>
    </row>
    <row r="1689" spans="7:13" s="2" customFormat="1" x14ac:dyDescent="0.35">
      <c r="G1689" s="6"/>
      <c r="H1689" s="6"/>
      <c r="I1689" s="6"/>
      <c r="J1689" s="6"/>
      <c r="K1689" s="6"/>
      <c r="L1689" s="6"/>
      <c r="M1689" s="6"/>
    </row>
    <row r="1690" spans="7:13" s="2" customFormat="1" x14ac:dyDescent="0.35">
      <c r="G1690" s="6"/>
      <c r="H1690" s="6"/>
      <c r="I1690" s="6"/>
      <c r="J1690" s="6"/>
      <c r="K1690" s="6"/>
      <c r="L1690" s="6"/>
      <c r="M1690" s="6"/>
    </row>
    <row r="1691" spans="7:13" s="2" customFormat="1" x14ac:dyDescent="0.35">
      <c r="G1691" s="6"/>
      <c r="H1691" s="6"/>
      <c r="I1691" s="6"/>
      <c r="J1691" s="6"/>
      <c r="K1691" s="6"/>
      <c r="L1691" s="6"/>
      <c r="M1691" s="6"/>
    </row>
    <row r="1692" spans="7:13" s="2" customFormat="1" x14ac:dyDescent="0.35">
      <c r="G1692" s="6"/>
      <c r="H1692" s="6"/>
      <c r="I1692" s="6"/>
      <c r="J1692" s="6"/>
      <c r="K1692" s="6"/>
      <c r="L1692" s="6"/>
      <c r="M1692" s="6"/>
    </row>
    <row r="1693" spans="7:13" s="2" customFormat="1" x14ac:dyDescent="0.35">
      <c r="G1693" s="6"/>
      <c r="H1693" s="6"/>
      <c r="I1693" s="6"/>
      <c r="J1693" s="6"/>
      <c r="K1693" s="6"/>
      <c r="L1693" s="6"/>
      <c r="M1693" s="6"/>
    </row>
    <row r="1694" spans="7:13" s="2" customFormat="1" x14ac:dyDescent="0.35">
      <c r="G1694" s="6"/>
      <c r="H1694" s="6"/>
      <c r="I1694" s="6"/>
      <c r="J1694" s="6"/>
      <c r="K1694" s="6"/>
      <c r="L1694" s="6"/>
      <c r="M1694" s="6"/>
    </row>
    <row r="1695" spans="7:13" s="2" customFormat="1" x14ac:dyDescent="0.35">
      <c r="G1695" s="6"/>
      <c r="H1695" s="6"/>
      <c r="I1695" s="6"/>
      <c r="J1695" s="6"/>
      <c r="K1695" s="6"/>
      <c r="L1695" s="6"/>
      <c r="M1695" s="6"/>
    </row>
    <row r="1696" spans="7:13" s="2" customFormat="1" x14ac:dyDescent="0.35">
      <c r="G1696" s="6"/>
      <c r="H1696" s="6"/>
      <c r="I1696" s="6"/>
      <c r="J1696" s="6"/>
      <c r="K1696" s="6"/>
      <c r="L1696" s="6"/>
      <c r="M1696" s="6"/>
    </row>
    <row r="1697" spans="7:13" s="2" customFormat="1" x14ac:dyDescent="0.35">
      <c r="G1697" s="6"/>
      <c r="H1697" s="6"/>
      <c r="I1697" s="6"/>
      <c r="J1697" s="6"/>
      <c r="K1697" s="6"/>
      <c r="L1697" s="6"/>
      <c r="M1697" s="6"/>
    </row>
    <row r="1698" spans="7:13" s="2" customFormat="1" x14ac:dyDescent="0.35">
      <c r="G1698" s="6"/>
      <c r="H1698" s="6"/>
      <c r="I1698" s="6"/>
      <c r="J1698" s="6"/>
      <c r="K1698" s="6"/>
      <c r="L1698" s="6"/>
      <c r="M1698" s="6"/>
    </row>
    <row r="1699" spans="7:13" s="2" customFormat="1" x14ac:dyDescent="0.35">
      <c r="G1699" s="6"/>
      <c r="H1699" s="6"/>
      <c r="I1699" s="6"/>
      <c r="J1699" s="6"/>
      <c r="K1699" s="6"/>
      <c r="L1699" s="6"/>
      <c r="M1699" s="6"/>
    </row>
    <row r="1700" spans="7:13" s="2" customFormat="1" x14ac:dyDescent="0.35">
      <c r="G1700" s="6"/>
      <c r="H1700" s="6"/>
      <c r="I1700" s="6"/>
      <c r="J1700" s="6"/>
      <c r="K1700" s="6"/>
      <c r="L1700" s="6"/>
      <c r="M1700" s="6"/>
    </row>
    <row r="1701" spans="7:13" s="2" customFormat="1" x14ac:dyDescent="0.35">
      <c r="G1701" s="6"/>
      <c r="H1701" s="6"/>
      <c r="I1701" s="6"/>
      <c r="J1701" s="6"/>
      <c r="K1701" s="6"/>
      <c r="L1701" s="6"/>
      <c r="M1701" s="6"/>
    </row>
    <row r="1702" spans="7:13" s="2" customFormat="1" x14ac:dyDescent="0.35">
      <c r="G1702" s="6"/>
      <c r="H1702" s="6"/>
      <c r="I1702" s="6"/>
      <c r="J1702" s="6"/>
      <c r="K1702" s="6"/>
      <c r="L1702" s="6"/>
      <c r="M1702" s="6"/>
    </row>
    <row r="1703" spans="7:13" s="2" customFormat="1" x14ac:dyDescent="0.35">
      <c r="G1703" s="6"/>
      <c r="H1703" s="6"/>
      <c r="I1703" s="6"/>
      <c r="J1703" s="6"/>
      <c r="K1703" s="6"/>
      <c r="L1703" s="6"/>
      <c r="M1703" s="6"/>
    </row>
    <row r="1704" spans="7:13" s="2" customFormat="1" x14ac:dyDescent="0.35">
      <c r="G1704" s="6"/>
      <c r="H1704" s="6"/>
      <c r="I1704" s="6"/>
      <c r="J1704" s="6"/>
      <c r="K1704" s="6"/>
      <c r="L1704" s="6"/>
      <c r="M1704" s="6"/>
    </row>
    <row r="1705" spans="7:13" s="2" customFormat="1" x14ac:dyDescent="0.35">
      <c r="G1705" s="6"/>
      <c r="H1705" s="6"/>
      <c r="I1705" s="6"/>
      <c r="J1705" s="6"/>
      <c r="K1705" s="6"/>
      <c r="L1705" s="6"/>
      <c r="M1705" s="6"/>
    </row>
    <row r="1706" spans="7:13" s="2" customFormat="1" x14ac:dyDescent="0.35">
      <c r="G1706" s="6"/>
      <c r="H1706" s="6"/>
      <c r="I1706" s="6"/>
      <c r="J1706" s="6"/>
      <c r="K1706" s="6"/>
      <c r="L1706" s="6"/>
      <c r="M1706" s="6"/>
    </row>
    <row r="1707" spans="7:13" s="2" customFormat="1" x14ac:dyDescent="0.35">
      <c r="G1707" s="6"/>
      <c r="H1707" s="6"/>
      <c r="I1707" s="6"/>
      <c r="J1707" s="6"/>
      <c r="K1707" s="6"/>
      <c r="L1707" s="6"/>
      <c r="M1707" s="6"/>
    </row>
    <row r="1708" spans="7:13" s="2" customFormat="1" x14ac:dyDescent="0.35">
      <c r="G1708" s="6"/>
      <c r="H1708" s="6"/>
      <c r="I1708" s="6"/>
      <c r="J1708" s="6"/>
      <c r="K1708" s="6"/>
      <c r="L1708" s="6"/>
      <c r="M1708" s="6"/>
    </row>
    <row r="1709" spans="7:13" s="2" customFormat="1" x14ac:dyDescent="0.35">
      <c r="G1709" s="6"/>
      <c r="H1709" s="6"/>
      <c r="I1709" s="6"/>
      <c r="J1709" s="6"/>
      <c r="K1709" s="6"/>
      <c r="L1709" s="6"/>
      <c r="M1709" s="6"/>
    </row>
    <row r="1710" spans="7:13" s="2" customFormat="1" x14ac:dyDescent="0.35">
      <c r="G1710" s="6"/>
      <c r="H1710" s="6"/>
      <c r="I1710" s="6"/>
      <c r="J1710" s="6"/>
      <c r="K1710" s="6"/>
      <c r="L1710" s="6"/>
      <c r="M1710" s="6"/>
    </row>
    <row r="1711" spans="7:13" s="2" customFormat="1" x14ac:dyDescent="0.35">
      <c r="G1711" s="6"/>
      <c r="H1711" s="6"/>
      <c r="I1711" s="6"/>
      <c r="J1711" s="6"/>
      <c r="K1711" s="6"/>
      <c r="L1711" s="6"/>
      <c r="M1711" s="6"/>
    </row>
    <row r="1712" spans="7:13" s="2" customFormat="1" x14ac:dyDescent="0.35">
      <c r="G1712" s="6"/>
      <c r="H1712" s="6"/>
      <c r="I1712" s="6"/>
      <c r="J1712" s="6"/>
      <c r="K1712" s="6"/>
      <c r="L1712" s="6"/>
      <c r="M1712" s="6"/>
    </row>
    <row r="1713" spans="7:13" s="2" customFormat="1" x14ac:dyDescent="0.35">
      <c r="G1713" s="6"/>
      <c r="H1713" s="6"/>
      <c r="I1713" s="6"/>
      <c r="J1713" s="6"/>
      <c r="K1713" s="6"/>
      <c r="L1713" s="6"/>
      <c r="M1713" s="6"/>
    </row>
    <row r="1714" spans="7:13" s="2" customFormat="1" x14ac:dyDescent="0.35">
      <c r="G1714" s="6"/>
      <c r="H1714" s="6"/>
      <c r="I1714" s="6"/>
      <c r="J1714" s="6"/>
      <c r="K1714" s="6"/>
      <c r="L1714" s="6"/>
      <c r="M1714" s="6"/>
    </row>
    <row r="1715" spans="7:13" s="2" customFormat="1" x14ac:dyDescent="0.35">
      <c r="G1715" s="6"/>
      <c r="H1715" s="6"/>
      <c r="I1715" s="6"/>
      <c r="J1715" s="6"/>
      <c r="K1715" s="6"/>
      <c r="L1715" s="6"/>
      <c r="M1715" s="6"/>
    </row>
    <row r="1716" spans="7:13" s="2" customFormat="1" x14ac:dyDescent="0.35">
      <c r="G1716" s="6"/>
      <c r="H1716" s="6"/>
      <c r="I1716" s="6"/>
      <c r="J1716" s="6"/>
      <c r="K1716" s="6"/>
      <c r="L1716" s="6"/>
      <c r="M1716" s="6"/>
    </row>
    <row r="1717" spans="7:13" s="2" customFormat="1" x14ac:dyDescent="0.35">
      <c r="G1717" s="6"/>
      <c r="H1717" s="6"/>
      <c r="I1717" s="6"/>
      <c r="J1717" s="6"/>
      <c r="K1717" s="6"/>
      <c r="L1717" s="6"/>
      <c r="M1717" s="6"/>
    </row>
    <row r="1718" spans="7:13" s="2" customFormat="1" x14ac:dyDescent="0.35">
      <c r="G1718" s="6"/>
      <c r="H1718" s="6"/>
      <c r="I1718" s="6"/>
      <c r="J1718" s="6"/>
      <c r="K1718" s="6"/>
      <c r="L1718" s="6"/>
      <c r="M1718" s="6"/>
    </row>
    <row r="1719" spans="7:13" s="2" customFormat="1" x14ac:dyDescent="0.35">
      <c r="G1719" s="6"/>
      <c r="H1719" s="6"/>
      <c r="I1719" s="6"/>
      <c r="J1719" s="6"/>
      <c r="K1719" s="6"/>
      <c r="L1719" s="6"/>
      <c r="M1719" s="6"/>
    </row>
    <row r="1720" spans="7:13" s="2" customFormat="1" x14ac:dyDescent="0.35">
      <c r="G1720" s="6"/>
      <c r="H1720" s="6"/>
      <c r="I1720" s="6"/>
      <c r="J1720" s="6"/>
      <c r="K1720" s="6"/>
      <c r="L1720" s="6"/>
      <c r="M1720" s="6"/>
    </row>
    <row r="1721" spans="7:13" s="2" customFormat="1" x14ac:dyDescent="0.35">
      <c r="G1721" s="6"/>
      <c r="H1721" s="6"/>
      <c r="I1721" s="6"/>
      <c r="J1721" s="6"/>
      <c r="K1721" s="6"/>
      <c r="L1721" s="6"/>
      <c r="M1721" s="6"/>
    </row>
    <row r="1722" spans="7:13" s="2" customFormat="1" x14ac:dyDescent="0.35">
      <c r="G1722" s="6"/>
      <c r="H1722" s="6"/>
      <c r="I1722" s="6"/>
      <c r="J1722" s="6"/>
      <c r="K1722" s="6"/>
      <c r="L1722" s="6"/>
      <c r="M1722" s="6"/>
    </row>
    <row r="1723" spans="7:13" s="2" customFormat="1" x14ac:dyDescent="0.35">
      <c r="G1723" s="6"/>
      <c r="H1723" s="6"/>
      <c r="I1723" s="6"/>
      <c r="J1723" s="6"/>
      <c r="K1723" s="6"/>
      <c r="L1723" s="6"/>
      <c r="M1723" s="6"/>
    </row>
    <row r="1724" spans="7:13" s="2" customFormat="1" x14ac:dyDescent="0.35">
      <c r="G1724" s="6"/>
      <c r="H1724" s="6"/>
      <c r="I1724" s="6"/>
      <c r="J1724" s="6"/>
      <c r="K1724" s="6"/>
      <c r="L1724" s="6"/>
      <c r="M1724" s="6"/>
    </row>
    <row r="1725" spans="7:13" s="2" customFormat="1" x14ac:dyDescent="0.35">
      <c r="G1725" s="6"/>
      <c r="H1725" s="6"/>
      <c r="I1725" s="6"/>
      <c r="J1725" s="6"/>
      <c r="K1725" s="6"/>
      <c r="L1725" s="6"/>
      <c r="M1725" s="6"/>
    </row>
    <row r="1726" spans="7:13" s="2" customFormat="1" x14ac:dyDescent="0.35">
      <c r="G1726" s="6"/>
      <c r="H1726" s="6"/>
      <c r="I1726" s="6"/>
      <c r="J1726" s="6"/>
      <c r="K1726" s="6"/>
      <c r="L1726" s="6"/>
      <c r="M1726" s="6"/>
    </row>
    <row r="1727" spans="7:13" s="2" customFormat="1" x14ac:dyDescent="0.35">
      <c r="G1727" s="6"/>
      <c r="H1727" s="6"/>
      <c r="I1727" s="6"/>
      <c r="J1727" s="6"/>
      <c r="K1727" s="6"/>
      <c r="L1727" s="6"/>
      <c r="M1727" s="6"/>
    </row>
    <row r="1728" spans="7:13" s="2" customFormat="1" x14ac:dyDescent="0.35">
      <c r="G1728" s="6"/>
      <c r="H1728" s="6"/>
      <c r="I1728" s="6"/>
      <c r="J1728" s="6"/>
      <c r="K1728" s="6"/>
      <c r="L1728" s="6"/>
      <c r="M1728" s="6"/>
    </row>
    <row r="1729" spans="7:13" s="2" customFormat="1" x14ac:dyDescent="0.35">
      <c r="G1729" s="6"/>
      <c r="H1729" s="6"/>
      <c r="I1729" s="6"/>
      <c r="J1729" s="6"/>
      <c r="K1729" s="6"/>
      <c r="L1729" s="6"/>
      <c r="M1729" s="6"/>
    </row>
    <row r="1730" spans="7:13" s="2" customFormat="1" x14ac:dyDescent="0.35">
      <c r="G1730" s="6"/>
      <c r="H1730" s="6"/>
      <c r="I1730" s="6"/>
      <c r="J1730" s="6"/>
      <c r="K1730" s="6"/>
      <c r="L1730" s="6"/>
      <c r="M1730" s="6"/>
    </row>
    <row r="1731" spans="7:13" s="2" customFormat="1" x14ac:dyDescent="0.35">
      <c r="G1731" s="6"/>
      <c r="H1731" s="6"/>
      <c r="I1731" s="6"/>
      <c r="J1731" s="6"/>
      <c r="K1731" s="6"/>
      <c r="L1731" s="6"/>
      <c r="M1731" s="6"/>
    </row>
    <row r="1732" spans="7:13" s="2" customFormat="1" x14ac:dyDescent="0.35">
      <c r="G1732" s="6"/>
      <c r="H1732" s="6"/>
      <c r="I1732" s="6"/>
      <c r="J1732" s="6"/>
      <c r="K1732" s="6"/>
      <c r="L1732" s="6"/>
      <c r="M1732" s="6"/>
    </row>
    <row r="1733" spans="7:13" s="2" customFormat="1" x14ac:dyDescent="0.35">
      <c r="G1733" s="6"/>
      <c r="H1733" s="6"/>
      <c r="I1733" s="6"/>
      <c r="J1733" s="6"/>
      <c r="K1733" s="6"/>
      <c r="L1733" s="6"/>
      <c r="M1733" s="6"/>
    </row>
    <row r="1734" spans="7:13" s="2" customFormat="1" x14ac:dyDescent="0.35">
      <c r="G1734" s="6"/>
      <c r="H1734" s="6"/>
      <c r="I1734" s="6"/>
      <c r="J1734" s="6"/>
      <c r="K1734" s="6"/>
      <c r="L1734" s="6"/>
      <c r="M1734" s="6"/>
    </row>
    <row r="1735" spans="7:13" s="2" customFormat="1" x14ac:dyDescent="0.35">
      <c r="G1735" s="6"/>
      <c r="H1735" s="6"/>
      <c r="I1735" s="6"/>
      <c r="J1735" s="6"/>
      <c r="K1735" s="6"/>
      <c r="L1735" s="6"/>
      <c r="M1735" s="6"/>
    </row>
    <row r="1736" spans="7:13" s="2" customFormat="1" x14ac:dyDescent="0.35">
      <c r="G1736" s="6"/>
      <c r="H1736" s="6"/>
      <c r="I1736" s="6"/>
      <c r="J1736" s="6"/>
      <c r="K1736" s="6"/>
      <c r="L1736" s="6"/>
      <c r="M1736" s="6"/>
    </row>
    <row r="1737" spans="7:13" s="2" customFormat="1" x14ac:dyDescent="0.35">
      <c r="G1737" s="6"/>
      <c r="H1737" s="6"/>
      <c r="I1737" s="6"/>
      <c r="J1737" s="6"/>
      <c r="K1737" s="6"/>
      <c r="L1737" s="6"/>
      <c r="M1737" s="6"/>
    </row>
    <row r="1738" spans="7:13" s="2" customFormat="1" x14ac:dyDescent="0.35">
      <c r="G1738" s="6"/>
      <c r="H1738" s="6"/>
      <c r="I1738" s="6"/>
      <c r="J1738" s="6"/>
      <c r="K1738" s="6"/>
      <c r="L1738" s="6"/>
      <c r="M1738" s="6"/>
    </row>
    <row r="1739" spans="7:13" s="2" customFormat="1" x14ac:dyDescent="0.35">
      <c r="G1739" s="6"/>
      <c r="H1739" s="6"/>
      <c r="I1739" s="6"/>
      <c r="J1739" s="6"/>
      <c r="K1739" s="6"/>
      <c r="L1739" s="6"/>
      <c r="M1739" s="6"/>
    </row>
    <row r="1740" spans="7:13" s="2" customFormat="1" x14ac:dyDescent="0.35">
      <c r="G1740" s="6"/>
      <c r="H1740" s="6"/>
      <c r="I1740" s="6"/>
      <c r="J1740" s="6"/>
      <c r="K1740" s="6"/>
      <c r="L1740" s="6"/>
      <c r="M1740" s="6"/>
    </row>
    <row r="1741" spans="7:13" s="2" customFormat="1" x14ac:dyDescent="0.35">
      <c r="G1741" s="6"/>
      <c r="H1741" s="6"/>
      <c r="I1741" s="6"/>
      <c r="J1741" s="6"/>
      <c r="K1741" s="6"/>
      <c r="L1741" s="6"/>
      <c r="M1741" s="6"/>
    </row>
    <row r="1742" spans="7:13" s="2" customFormat="1" x14ac:dyDescent="0.35">
      <c r="G1742" s="6"/>
      <c r="H1742" s="6"/>
      <c r="I1742" s="6"/>
      <c r="J1742" s="6"/>
      <c r="K1742" s="6"/>
      <c r="L1742" s="6"/>
      <c r="M1742" s="6"/>
    </row>
    <row r="1743" spans="7:13" s="2" customFormat="1" x14ac:dyDescent="0.35">
      <c r="G1743" s="6"/>
      <c r="H1743" s="6"/>
      <c r="I1743" s="6"/>
      <c r="J1743" s="6"/>
      <c r="K1743" s="6"/>
      <c r="L1743" s="6"/>
      <c r="M1743" s="6"/>
    </row>
    <row r="1744" spans="7:13" s="2" customFormat="1" x14ac:dyDescent="0.35">
      <c r="G1744" s="6"/>
      <c r="H1744" s="6"/>
      <c r="I1744" s="6"/>
      <c r="J1744" s="6"/>
      <c r="K1744" s="6"/>
      <c r="L1744" s="6"/>
      <c r="M1744" s="6"/>
    </row>
    <row r="1745" spans="7:13" s="2" customFormat="1" x14ac:dyDescent="0.35">
      <c r="G1745" s="6"/>
      <c r="H1745" s="6"/>
      <c r="I1745" s="6"/>
      <c r="J1745" s="6"/>
      <c r="K1745" s="6"/>
      <c r="L1745" s="6"/>
      <c r="M1745" s="6"/>
    </row>
    <row r="1746" spans="7:13" s="2" customFormat="1" x14ac:dyDescent="0.35">
      <c r="G1746" s="6"/>
      <c r="H1746" s="6"/>
      <c r="I1746" s="6"/>
      <c r="J1746" s="6"/>
      <c r="K1746" s="6"/>
      <c r="L1746" s="6"/>
      <c r="M1746" s="6"/>
    </row>
    <row r="1747" spans="7:13" s="2" customFormat="1" x14ac:dyDescent="0.35">
      <c r="G1747" s="6"/>
      <c r="H1747" s="6"/>
      <c r="I1747" s="6"/>
      <c r="J1747" s="6"/>
      <c r="K1747" s="6"/>
      <c r="L1747" s="6"/>
      <c r="M1747" s="6"/>
    </row>
    <row r="1748" spans="7:13" s="2" customFormat="1" x14ac:dyDescent="0.35">
      <c r="G1748" s="6"/>
      <c r="H1748" s="6"/>
      <c r="I1748" s="6"/>
      <c r="J1748" s="6"/>
      <c r="K1748" s="6"/>
      <c r="L1748" s="6"/>
      <c r="M1748" s="6"/>
    </row>
    <row r="1749" spans="7:13" s="2" customFormat="1" x14ac:dyDescent="0.35">
      <c r="G1749" s="6"/>
      <c r="H1749" s="6"/>
      <c r="I1749" s="6"/>
      <c r="J1749" s="6"/>
      <c r="K1749" s="6"/>
      <c r="L1749" s="6"/>
      <c r="M1749" s="6"/>
    </row>
    <row r="1750" spans="7:13" s="2" customFormat="1" x14ac:dyDescent="0.35">
      <c r="G1750" s="6"/>
      <c r="H1750" s="6"/>
      <c r="I1750" s="6"/>
      <c r="J1750" s="6"/>
      <c r="K1750" s="6"/>
      <c r="L1750" s="6"/>
      <c r="M1750" s="6"/>
    </row>
    <row r="1751" spans="7:13" s="2" customFormat="1" x14ac:dyDescent="0.35">
      <c r="G1751" s="6"/>
      <c r="H1751" s="6"/>
      <c r="I1751" s="6"/>
      <c r="J1751" s="6"/>
      <c r="K1751" s="6"/>
      <c r="L1751" s="6"/>
      <c r="M1751" s="6"/>
    </row>
    <row r="1752" spans="7:13" s="2" customFormat="1" x14ac:dyDescent="0.35">
      <c r="G1752" s="6"/>
      <c r="H1752" s="6"/>
      <c r="I1752" s="6"/>
      <c r="J1752" s="6"/>
      <c r="K1752" s="6"/>
      <c r="L1752" s="6"/>
      <c r="M1752" s="6"/>
    </row>
    <row r="1753" spans="7:13" s="2" customFormat="1" x14ac:dyDescent="0.35">
      <c r="G1753" s="6"/>
      <c r="H1753" s="6"/>
      <c r="I1753" s="6"/>
      <c r="J1753" s="6"/>
      <c r="K1753" s="6"/>
      <c r="L1753" s="6"/>
      <c r="M1753" s="6"/>
    </row>
    <row r="1754" spans="7:13" s="2" customFormat="1" x14ac:dyDescent="0.35">
      <c r="G1754" s="6"/>
      <c r="H1754" s="6"/>
      <c r="I1754" s="6"/>
      <c r="J1754" s="6"/>
      <c r="K1754" s="6"/>
      <c r="L1754" s="6"/>
      <c r="M1754" s="6"/>
    </row>
    <row r="1755" spans="7:13" s="2" customFormat="1" x14ac:dyDescent="0.35">
      <c r="G1755" s="6"/>
      <c r="H1755" s="6"/>
      <c r="I1755" s="6"/>
      <c r="J1755" s="6"/>
      <c r="K1755" s="6"/>
      <c r="L1755" s="6"/>
      <c r="M1755" s="6"/>
    </row>
    <row r="1756" spans="7:13" s="2" customFormat="1" x14ac:dyDescent="0.35">
      <c r="G1756" s="6"/>
      <c r="H1756" s="6"/>
      <c r="I1756" s="6"/>
      <c r="J1756" s="6"/>
      <c r="K1756" s="6"/>
      <c r="L1756" s="6"/>
      <c r="M1756" s="6"/>
    </row>
    <row r="1757" spans="7:13" s="2" customFormat="1" x14ac:dyDescent="0.35">
      <c r="G1757" s="6"/>
      <c r="H1757" s="6"/>
      <c r="I1757" s="6"/>
      <c r="J1757" s="6"/>
      <c r="K1757" s="6"/>
      <c r="L1757" s="6"/>
      <c r="M1757" s="6"/>
    </row>
    <row r="1758" spans="7:13" s="2" customFormat="1" x14ac:dyDescent="0.35">
      <c r="G1758" s="6"/>
      <c r="H1758" s="6"/>
      <c r="I1758" s="6"/>
      <c r="J1758" s="6"/>
      <c r="K1758" s="6"/>
      <c r="L1758" s="6"/>
      <c r="M1758" s="6"/>
    </row>
    <row r="1759" spans="7:13" s="2" customFormat="1" x14ac:dyDescent="0.35">
      <c r="G1759" s="6"/>
      <c r="H1759" s="6"/>
      <c r="I1759" s="6"/>
      <c r="J1759" s="6"/>
      <c r="K1759" s="6"/>
      <c r="L1759" s="6"/>
      <c r="M1759" s="6"/>
    </row>
    <row r="1760" spans="7:13" s="2" customFormat="1" x14ac:dyDescent="0.35">
      <c r="G1760" s="6"/>
      <c r="H1760" s="6"/>
      <c r="I1760" s="6"/>
      <c r="J1760" s="6"/>
      <c r="K1760" s="6"/>
      <c r="L1760" s="6"/>
      <c r="M1760" s="6"/>
    </row>
    <row r="1761" spans="7:13" s="2" customFormat="1" x14ac:dyDescent="0.35">
      <c r="G1761" s="6"/>
      <c r="H1761" s="6"/>
      <c r="I1761" s="6"/>
      <c r="J1761" s="6"/>
      <c r="K1761" s="6"/>
      <c r="L1761" s="6"/>
      <c r="M1761" s="6"/>
    </row>
    <row r="1762" spans="7:13" s="2" customFormat="1" x14ac:dyDescent="0.35">
      <c r="G1762" s="6"/>
      <c r="H1762" s="6"/>
      <c r="I1762" s="6"/>
      <c r="J1762" s="6"/>
      <c r="K1762" s="6"/>
      <c r="L1762" s="6"/>
      <c r="M1762" s="6"/>
    </row>
    <row r="1763" spans="7:13" s="2" customFormat="1" x14ac:dyDescent="0.35">
      <c r="G1763" s="6"/>
      <c r="H1763" s="6"/>
      <c r="I1763" s="6"/>
      <c r="J1763" s="6"/>
      <c r="K1763" s="6"/>
      <c r="L1763" s="6"/>
      <c r="M1763" s="6"/>
    </row>
    <row r="1764" spans="7:13" s="2" customFormat="1" x14ac:dyDescent="0.35">
      <c r="G1764" s="6"/>
      <c r="H1764" s="6"/>
      <c r="I1764" s="6"/>
      <c r="J1764" s="6"/>
      <c r="K1764" s="6"/>
      <c r="L1764" s="6"/>
      <c r="M1764" s="6"/>
    </row>
    <row r="1765" spans="7:13" s="2" customFormat="1" x14ac:dyDescent="0.35">
      <c r="G1765" s="6"/>
      <c r="H1765" s="6"/>
      <c r="I1765" s="6"/>
      <c r="J1765" s="6"/>
      <c r="K1765" s="6"/>
      <c r="L1765" s="6"/>
      <c r="M1765" s="6"/>
    </row>
    <row r="1766" spans="7:13" s="2" customFormat="1" x14ac:dyDescent="0.35">
      <c r="G1766" s="6"/>
      <c r="H1766" s="6"/>
      <c r="I1766" s="6"/>
      <c r="J1766" s="6"/>
      <c r="K1766" s="6"/>
      <c r="L1766" s="6"/>
      <c r="M1766" s="6"/>
    </row>
    <row r="1767" spans="7:13" s="2" customFormat="1" x14ac:dyDescent="0.35">
      <c r="G1767" s="6"/>
      <c r="H1767" s="6"/>
      <c r="I1767" s="6"/>
      <c r="J1767" s="6"/>
      <c r="K1767" s="6"/>
      <c r="L1767" s="6"/>
      <c r="M1767" s="6"/>
    </row>
    <row r="1768" spans="7:13" s="2" customFormat="1" x14ac:dyDescent="0.35">
      <c r="G1768" s="6"/>
      <c r="H1768" s="6"/>
      <c r="I1768" s="6"/>
      <c r="J1768" s="6"/>
      <c r="K1768" s="6"/>
      <c r="L1768" s="6"/>
      <c r="M1768" s="6"/>
    </row>
    <row r="1769" spans="7:13" s="2" customFormat="1" x14ac:dyDescent="0.35">
      <c r="G1769" s="6"/>
      <c r="H1769" s="6"/>
      <c r="I1769" s="6"/>
      <c r="J1769" s="6"/>
      <c r="K1769" s="6"/>
      <c r="L1769" s="6"/>
      <c r="M1769" s="6"/>
    </row>
    <row r="1770" spans="7:13" s="2" customFormat="1" x14ac:dyDescent="0.35">
      <c r="G1770" s="6"/>
      <c r="H1770" s="6"/>
      <c r="I1770" s="6"/>
      <c r="J1770" s="6"/>
      <c r="K1770" s="6"/>
      <c r="L1770" s="6"/>
      <c r="M1770" s="6"/>
    </row>
    <row r="1771" spans="7:13" s="2" customFormat="1" x14ac:dyDescent="0.35">
      <c r="G1771" s="6"/>
      <c r="H1771" s="6"/>
      <c r="I1771" s="6"/>
      <c r="J1771" s="6"/>
      <c r="K1771" s="6"/>
      <c r="L1771" s="6"/>
      <c r="M1771" s="6"/>
    </row>
    <row r="1772" spans="7:13" s="2" customFormat="1" x14ac:dyDescent="0.35">
      <c r="G1772" s="6"/>
      <c r="H1772" s="6"/>
      <c r="I1772" s="6"/>
      <c r="J1772" s="6"/>
      <c r="K1772" s="6"/>
      <c r="L1772" s="6"/>
      <c r="M1772" s="6"/>
    </row>
    <row r="1773" spans="7:13" s="2" customFormat="1" x14ac:dyDescent="0.35">
      <c r="G1773" s="6"/>
      <c r="H1773" s="6"/>
      <c r="I1773" s="6"/>
      <c r="J1773" s="6"/>
      <c r="K1773" s="6"/>
      <c r="L1773" s="6"/>
      <c r="M1773" s="6"/>
    </row>
    <row r="1774" spans="7:13" s="2" customFormat="1" x14ac:dyDescent="0.35">
      <c r="G1774" s="6"/>
      <c r="H1774" s="6"/>
      <c r="I1774" s="6"/>
      <c r="J1774" s="6"/>
      <c r="K1774" s="6"/>
      <c r="L1774" s="6"/>
      <c r="M1774" s="6"/>
    </row>
    <row r="1775" spans="7:13" s="2" customFormat="1" x14ac:dyDescent="0.35">
      <c r="G1775" s="6"/>
      <c r="H1775" s="6"/>
      <c r="I1775" s="6"/>
      <c r="J1775" s="6"/>
      <c r="K1775" s="6"/>
      <c r="L1775" s="6"/>
      <c r="M1775" s="6"/>
    </row>
    <row r="1776" spans="7:13" s="2" customFormat="1" x14ac:dyDescent="0.35">
      <c r="G1776" s="6"/>
      <c r="H1776" s="6"/>
      <c r="I1776" s="6"/>
      <c r="J1776" s="6"/>
      <c r="K1776" s="6"/>
      <c r="L1776" s="6"/>
      <c r="M1776" s="6"/>
    </row>
    <row r="1777" spans="7:13" s="2" customFormat="1" x14ac:dyDescent="0.35">
      <c r="G1777" s="6"/>
      <c r="H1777" s="6"/>
      <c r="I1777" s="6"/>
      <c r="J1777" s="6"/>
      <c r="K1777" s="6"/>
      <c r="L1777" s="6"/>
      <c r="M1777" s="6"/>
    </row>
    <row r="1778" spans="7:13" s="2" customFormat="1" x14ac:dyDescent="0.35">
      <c r="G1778" s="6"/>
      <c r="H1778" s="6"/>
      <c r="I1778" s="6"/>
      <c r="J1778" s="6"/>
      <c r="K1778" s="6"/>
      <c r="L1778" s="6"/>
      <c r="M1778" s="6"/>
    </row>
    <row r="1779" spans="7:13" s="2" customFormat="1" x14ac:dyDescent="0.35">
      <c r="G1779" s="6"/>
      <c r="H1779" s="6"/>
      <c r="I1779" s="6"/>
      <c r="J1779" s="6"/>
      <c r="K1779" s="6"/>
      <c r="L1779" s="6"/>
      <c r="M1779" s="6"/>
    </row>
    <row r="1780" spans="7:13" s="2" customFormat="1" x14ac:dyDescent="0.35">
      <c r="G1780" s="6"/>
      <c r="H1780" s="6"/>
      <c r="I1780" s="6"/>
      <c r="J1780" s="6"/>
      <c r="K1780" s="6"/>
      <c r="L1780" s="6"/>
      <c r="M1780" s="6"/>
    </row>
    <row r="1781" spans="7:13" s="2" customFormat="1" x14ac:dyDescent="0.35">
      <c r="G1781" s="6"/>
      <c r="H1781" s="6"/>
      <c r="I1781" s="6"/>
      <c r="J1781" s="6"/>
      <c r="K1781" s="6"/>
      <c r="L1781" s="6"/>
      <c r="M1781" s="6"/>
    </row>
    <row r="1782" spans="7:13" s="2" customFormat="1" x14ac:dyDescent="0.35">
      <c r="G1782" s="6"/>
      <c r="H1782" s="6"/>
      <c r="I1782" s="6"/>
      <c r="J1782" s="6"/>
      <c r="K1782" s="6"/>
      <c r="L1782" s="6"/>
      <c r="M1782" s="6"/>
    </row>
    <row r="1783" spans="7:13" s="2" customFormat="1" x14ac:dyDescent="0.35">
      <c r="G1783" s="6"/>
      <c r="H1783" s="6"/>
      <c r="I1783" s="6"/>
      <c r="J1783" s="6"/>
      <c r="K1783" s="6"/>
      <c r="L1783" s="6"/>
      <c r="M1783" s="6"/>
    </row>
    <row r="1784" spans="7:13" s="2" customFormat="1" x14ac:dyDescent="0.35">
      <c r="G1784" s="6"/>
      <c r="H1784" s="6"/>
      <c r="I1784" s="6"/>
      <c r="J1784" s="6"/>
      <c r="K1784" s="6"/>
      <c r="L1784" s="6"/>
      <c r="M1784" s="6"/>
    </row>
    <row r="1785" spans="7:13" s="2" customFormat="1" x14ac:dyDescent="0.35">
      <c r="G1785" s="6"/>
      <c r="H1785" s="6"/>
      <c r="I1785" s="6"/>
      <c r="J1785" s="6"/>
      <c r="K1785" s="6"/>
      <c r="L1785" s="6"/>
      <c r="M1785" s="6"/>
    </row>
    <row r="1786" spans="7:13" s="2" customFormat="1" x14ac:dyDescent="0.35">
      <c r="G1786" s="6"/>
      <c r="H1786" s="6"/>
      <c r="I1786" s="6"/>
      <c r="J1786" s="6"/>
      <c r="K1786" s="6"/>
      <c r="L1786" s="6"/>
      <c r="M1786" s="6"/>
    </row>
    <row r="1787" spans="7:13" s="2" customFormat="1" x14ac:dyDescent="0.35">
      <c r="G1787" s="6"/>
      <c r="H1787" s="6"/>
      <c r="I1787" s="6"/>
      <c r="J1787" s="6"/>
      <c r="K1787" s="6"/>
      <c r="L1787" s="6"/>
      <c r="M1787" s="6"/>
    </row>
    <row r="1788" spans="7:13" s="2" customFormat="1" x14ac:dyDescent="0.35">
      <c r="G1788" s="6"/>
      <c r="H1788" s="6"/>
      <c r="I1788" s="6"/>
      <c r="J1788" s="6"/>
      <c r="K1788" s="6"/>
      <c r="L1788" s="6"/>
      <c r="M1788" s="6"/>
    </row>
    <row r="1789" spans="7:13" s="2" customFormat="1" x14ac:dyDescent="0.35">
      <c r="G1789" s="6"/>
      <c r="H1789" s="6"/>
      <c r="I1789" s="6"/>
      <c r="J1789" s="6"/>
      <c r="K1789" s="6"/>
      <c r="L1789" s="6"/>
      <c r="M1789" s="6"/>
    </row>
    <row r="1790" spans="7:13" s="2" customFormat="1" x14ac:dyDescent="0.35">
      <c r="G1790" s="6"/>
      <c r="H1790" s="6"/>
      <c r="I1790" s="6"/>
      <c r="J1790" s="6"/>
      <c r="K1790" s="6"/>
      <c r="L1790" s="6"/>
      <c r="M1790" s="6"/>
    </row>
    <row r="1791" spans="7:13" s="2" customFormat="1" x14ac:dyDescent="0.35">
      <c r="G1791" s="6"/>
      <c r="H1791" s="6"/>
      <c r="I1791" s="6"/>
      <c r="J1791" s="6"/>
      <c r="K1791" s="6"/>
      <c r="L1791" s="6"/>
      <c r="M1791" s="6"/>
    </row>
    <row r="1792" spans="7:13" s="2" customFormat="1" x14ac:dyDescent="0.35">
      <c r="G1792" s="6"/>
      <c r="H1792" s="6"/>
      <c r="I1792" s="6"/>
      <c r="J1792" s="6"/>
      <c r="K1792" s="6"/>
      <c r="L1792" s="6"/>
      <c r="M1792" s="6"/>
    </row>
    <row r="1793" spans="7:13" s="2" customFormat="1" x14ac:dyDescent="0.35">
      <c r="G1793" s="6"/>
      <c r="H1793" s="6"/>
      <c r="I1793" s="6"/>
      <c r="J1793" s="6"/>
      <c r="K1793" s="6"/>
      <c r="L1793" s="6"/>
      <c r="M1793" s="6"/>
    </row>
    <row r="1794" spans="7:13" s="2" customFormat="1" x14ac:dyDescent="0.35">
      <c r="G1794" s="6"/>
      <c r="H1794" s="6"/>
      <c r="I1794" s="6"/>
      <c r="J1794" s="6"/>
      <c r="K1794" s="6"/>
      <c r="L1794" s="6"/>
      <c r="M1794" s="6"/>
    </row>
    <row r="1795" spans="7:13" s="2" customFormat="1" x14ac:dyDescent="0.35">
      <c r="G1795" s="6"/>
      <c r="H1795" s="6"/>
      <c r="I1795" s="6"/>
      <c r="J1795" s="6"/>
      <c r="K1795" s="6"/>
      <c r="L1795" s="6"/>
      <c r="M1795" s="6"/>
    </row>
    <row r="1796" spans="7:13" s="2" customFormat="1" x14ac:dyDescent="0.35">
      <c r="G1796" s="6"/>
      <c r="H1796" s="6"/>
      <c r="I1796" s="6"/>
      <c r="J1796" s="6"/>
      <c r="K1796" s="6"/>
      <c r="L1796" s="6"/>
      <c r="M1796" s="6"/>
    </row>
    <row r="1797" spans="7:13" s="2" customFormat="1" x14ac:dyDescent="0.35">
      <c r="G1797" s="6"/>
      <c r="H1797" s="6"/>
      <c r="I1797" s="6"/>
      <c r="J1797" s="6"/>
      <c r="K1797" s="6"/>
      <c r="L1797" s="6"/>
      <c r="M1797" s="6"/>
    </row>
    <row r="1798" spans="7:13" s="2" customFormat="1" x14ac:dyDescent="0.35">
      <c r="G1798" s="6"/>
      <c r="H1798" s="6"/>
      <c r="I1798" s="6"/>
      <c r="J1798" s="6"/>
      <c r="K1798" s="6"/>
      <c r="L1798" s="6"/>
      <c r="M1798" s="6"/>
    </row>
    <row r="1799" spans="7:13" s="2" customFormat="1" x14ac:dyDescent="0.35">
      <c r="G1799" s="6"/>
      <c r="H1799" s="6"/>
      <c r="I1799" s="6"/>
      <c r="J1799" s="6"/>
      <c r="K1799" s="6"/>
      <c r="L1799" s="6"/>
      <c r="M1799" s="6"/>
    </row>
    <row r="1800" spans="7:13" s="2" customFormat="1" x14ac:dyDescent="0.35">
      <c r="G1800" s="6"/>
      <c r="H1800" s="6"/>
      <c r="I1800" s="6"/>
      <c r="J1800" s="6"/>
      <c r="K1800" s="6"/>
      <c r="L1800" s="6"/>
      <c r="M1800" s="6"/>
    </row>
    <row r="1801" spans="7:13" s="2" customFormat="1" x14ac:dyDescent="0.35">
      <c r="G1801" s="6"/>
      <c r="H1801" s="6"/>
      <c r="I1801" s="6"/>
      <c r="J1801" s="6"/>
      <c r="K1801" s="6"/>
      <c r="L1801" s="6"/>
      <c r="M1801" s="6"/>
    </row>
    <row r="1802" spans="7:13" s="2" customFormat="1" x14ac:dyDescent="0.35">
      <c r="G1802" s="6"/>
      <c r="H1802" s="6"/>
      <c r="I1802" s="6"/>
      <c r="J1802" s="6"/>
      <c r="K1802" s="6"/>
      <c r="L1802" s="6"/>
      <c r="M1802" s="6"/>
    </row>
    <row r="1803" spans="7:13" s="2" customFormat="1" x14ac:dyDescent="0.35">
      <c r="G1803" s="6"/>
      <c r="H1803" s="6"/>
      <c r="I1803" s="6"/>
      <c r="J1803" s="6"/>
      <c r="K1803" s="6"/>
      <c r="L1803" s="6"/>
      <c r="M1803" s="6"/>
    </row>
    <row r="1804" spans="7:13" s="2" customFormat="1" x14ac:dyDescent="0.35">
      <c r="G1804" s="6"/>
      <c r="H1804" s="6"/>
      <c r="I1804" s="6"/>
      <c r="J1804" s="6"/>
      <c r="K1804" s="6"/>
      <c r="L1804" s="6"/>
      <c r="M1804" s="6"/>
    </row>
    <row r="1805" spans="7:13" s="2" customFormat="1" x14ac:dyDescent="0.35">
      <c r="G1805" s="6"/>
      <c r="H1805" s="6"/>
      <c r="I1805" s="6"/>
      <c r="J1805" s="6"/>
      <c r="K1805" s="6"/>
      <c r="L1805" s="6"/>
      <c r="M1805" s="6"/>
    </row>
    <row r="1806" spans="7:13" s="2" customFormat="1" x14ac:dyDescent="0.35">
      <c r="G1806" s="6"/>
      <c r="H1806" s="6"/>
      <c r="I1806" s="6"/>
      <c r="J1806" s="6"/>
      <c r="K1806" s="6"/>
      <c r="L1806" s="6"/>
      <c r="M1806" s="6"/>
    </row>
    <row r="1807" spans="7:13" s="2" customFormat="1" x14ac:dyDescent="0.35">
      <c r="G1807" s="6"/>
      <c r="H1807" s="6"/>
      <c r="I1807" s="6"/>
      <c r="J1807" s="6"/>
      <c r="K1807" s="6"/>
      <c r="L1807" s="6"/>
      <c r="M1807" s="6"/>
    </row>
    <row r="1808" spans="7:13" s="2" customFormat="1" x14ac:dyDescent="0.35">
      <c r="G1808" s="6"/>
      <c r="H1808" s="6"/>
      <c r="I1808" s="6"/>
      <c r="J1808" s="6"/>
      <c r="K1808" s="6"/>
      <c r="L1808" s="6"/>
      <c r="M1808" s="6"/>
    </row>
    <row r="1809" spans="7:13" s="2" customFormat="1" x14ac:dyDescent="0.35">
      <c r="G1809" s="6"/>
      <c r="H1809" s="6"/>
      <c r="I1809" s="6"/>
      <c r="J1809" s="6"/>
      <c r="K1809" s="6"/>
      <c r="L1809" s="6"/>
      <c r="M1809" s="6"/>
    </row>
    <row r="1810" spans="7:13" s="2" customFormat="1" x14ac:dyDescent="0.35">
      <c r="G1810" s="6"/>
      <c r="H1810" s="6"/>
      <c r="I1810" s="6"/>
      <c r="J1810" s="6"/>
      <c r="K1810" s="6"/>
      <c r="L1810" s="6"/>
      <c r="M1810" s="6"/>
    </row>
    <row r="1811" spans="7:13" s="2" customFormat="1" x14ac:dyDescent="0.35">
      <c r="G1811" s="6"/>
      <c r="H1811" s="6"/>
      <c r="I1811" s="6"/>
      <c r="J1811" s="6"/>
      <c r="K1811" s="6"/>
      <c r="L1811" s="6"/>
      <c r="M1811" s="6"/>
    </row>
    <row r="1812" spans="7:13" s="2" customFormat="1" x14ac:dyDescent="0.35">
      <c r="G1812" s="6"/>
      <c r="H1812" s="6"/>
      <c r="I1812" s="6"/>
      <c r="J1812" s="6"/>
      <c r="K1812" s="6"/>
      <c r="L1812" s="6"/>
      <c r="M1812" s="6"/>
    </row>
    <row r="1813" spans="7:13" s="2" customFormat="1" x14ac:dyDescent="0.35">
      <c r="G1813" s="6"/>
      <c r="H1813" s="6"/>
      <c r="I1813" s="6"/>
      <c r="J1813" s="6"/>
      <c r="K1813" s="6"/>
      <c r="L1813" s="6"/>
      <c r="M1813" s="6"/>
    </row>
    <row r="1814" spans="7:13" s="2" customFormat="1" x14ac:dyDescent="0.35">
      <c r="G1814" s="6"/>
      <c r="H1814" s="6"/>
      <c r="I1814" s="6"/>
      <c r="J1814" s="6"/>
      <c r="K1814" s="6"/>
      <c r="L1814" s="6"/>
      <c r="M1814" s="6"/>
    </row>
    <row r="1815" spans="7:13" s="2" customFormat="1" x14ac:dyDescent="0.35">
      <c r="G1815" s="6"/>
      <c r="H1815" s="6"/>
      <c r="I1815" s="6"/>
      <c r="J1815" s="6"/>
      <c r="K1815" s="6"/>
      <c r="L1815" s="6"/>
      <c r="M1815" s="6"/>
    </row>
    <row r="1816" spans="7:13" s="2" customFormat="1" x14ac:dyDescent="0.35">
      <c r="G1816" s="6"/>
      <c r="H1816" s="6"/>
      <c r="I1816" s="6"/>
      <c r="J1816" s="6"/>
      <c r="K1816" s="6"/>
      <c r="L1816" s="6"/>
      <c r="M1816" s="6"/>
    </row>
    <row r="1817" spans="7:13" s="2" customFormat="1" x14ac:dyDescent="0.35">
      <c r="G1817" s="6"/>
      <c r="H1817" s="6"/>
      <c r="I1817" s="6"/>
      <c r="J1817" s="6"/>
      <c r="K1817" s="6"/>
      <c r="L1817" s="6"/>
      <c r="M1817" s="6"/>
    </row>
    <row r="1818" spans="7:13" s="2" customFormat="1" x14ac:dyDescent="0.35">
      <c r="G1818" s="6"/>
      <c r="H1818" s="6"/>
      <c r="I1818" s="6"/>
      <c r="J1818" s="6"/>
      <c r="K1818" s="6"/>
      <c r="L1818" s="6"/>
      <c r="M1818" s="6"/>
    </row>
    <row r="1819" spans="7:13" s="2" customFormat="1" x14ac:dyDescent="0.35">
      <c r="G1819" s="6"/>
      <c r="H1819" s="6"/>
      <c r="I1819" s="6"/>
      <c r="J1819" s="6"/>
      <c r="K1819" s="6"/>
      <c r="L1819" s="6"/>
      <c r="M1819" s="6"/>
    </row>
    <row r="1820" spans="7:13" s="2" customFormat="1" x14ac:dyDescent="0.35">
      <c r="G1820" s="6"/>
      <c r="H1820" s="6"/>
      <c r="I1820" s="6"/>
      <c r="J1820" s="6"/>
      <c r="K1820" s="6"/>
      <c r="L1820" s="6"/>
      <c r="M1820" s="6"/>
    </row>
    <row r="1821" spans="7:13" s="2" customFormat="1" x14ac:dyDescent="0.35">
      <c r="G1821" s="6"/>
      <c r="H1821" s="6"/>
      <c r="I1821" s="6"/>
      <c r="J1821" s="6"/>
      <c r="K1821" s="6"/>
      <c r="L1821" s="6"/>
      <c r="M1821" s="6"/>
    </row>
    <row r="1822" spans="7:13" s="2" customFormat="1" x14ac:dyDescent="0.35">
      <c r="G1822" s="6"/>
      <c r="H1822" s="6"/>
      <c r="I1822" s="6"/>
      <c r="J1822" s="6"/>
      <c r="K1822" s="6"/>
      <c r="L1822" s="6"/>
      <c r="M1822" s="6"/>
    </row>
    <row r="1823" spans="7:13" s="2" customFormat="1" x14ac:dyDescent="0.35">
      <c r="G1823" s="6"/>
      <c r="H1823" s="6"/>
      <c r="I1823" s="6"/>
      <c r="J1823" s="6"/>
      <c r="K1823" s="6"/>
      <c r="L1823" s="6"/>
      <c r="M1823" s="6"/>
    </row>
    <row r="1824" spans="7:13" s="2" customFormat="1" x14ac:dyDescent="0.35">
      <c r="G1824" s="6"/>
      <c r="H1824" s="6"/>
      <c r="I1824" s="6"/>
      <c r="J1824" s="6"/>
      <c r="K1824" s="6"/>
      <c r="L1824" s="6"/>
      <c r="M1824" s="6"/>
    </row>
    <row r="1825" spans="7:13" s="2" customFormat="1" x14ac:dyDescent="0.35">
      <c r="G1825" s="6"/>
      <c r="H1825" s="6"/>
      <c r="I1825" s="6"/>
      <c r="J1825" s="6"/>
      <c r="K1825" s="6"/>
      <c r="L1825" s="6"/>
      <c r="M1825" s="6"/>
    </row>
    <row r="1826" spans="7:13" s="2" customFormat="1" x14ac:dyDescent="0.35">
      <c r="G1826" s="6"/>
      <c r="H1826" s="6"/>
      <c r="I1826" s="6"/>
      <c r="J1826" s="6"/>
      <c r="K1826" s="6"/>
      <c r="L1826" s="6"/>
      <c r="M1826" s="6"/>
    </row>
    <row r="1827" spans="7:13" s="2" customFormat="1" x14ac:dyDescent="0.35">
      <c r="G1827" s="6"/>
      <c r="H1827" s="6"/>
      <c r="I1827" s="6"/>
      <c r="J1827" s="6"/>
      <c r="K1827" s="6"/>
      <c r="L1827" s="6"/>
      <c r="M1827" s="6"/>
    </row>
    <row r="1828" spans="7:13" s="2" customFormat="1" x14ac:dyDescent="0.35">
      <c r="G1828" s="6"/>
      <c r="H1828" s="6"/>
      <c r="I1828" s="6"/>
      <c r="J1828" s="6"/>
      <c r="K1828" s="6"/>
      <c r="L1828" s="6"/>
      <c r="M1828" s="6"/>
    </row>
    <row r="1829" spans="7:13" s="2" customFormat="1" x14ac:dyDescent="0.35">
      <c r="G1829" s="6"/>
      <c r="H1829" s="6"/>
      <c r="I1829" s="6"/>
      <c r="J1829" s="6"/>
      <c r="K1829" s="6"/>
      <c r="L1829" s="6"/>
      <c r="M1829" s="6"/>
    </row>
    <row r="1830" spans="7:13" s="2" customFormat="1" x14ac:dyDescent="0.35">
      <c r="G1830" s="6"/>
      <c r="H1830" s="6"/>
      <c r="I1830" s="6"/>
      <c r="J1830" s="6"/>
      <c r="K1830" s="6"/>
      <c r="L1830" s="6"/>
      <c r="M1830" s="6"/>
    </row>
    <row r="1831" spans="7:13" s="2" customFormat="1" x14ac:dyDescent="0.35">
      <c r="G1831" s="6"/>
      <c r="H1831" s="6"/>
      <c r="I1831" s="6"/>
      <c r="J1831" s="6"/>
      <c r="K1831" s="6"/>
      <c r="L1831" s="6"/>
      <c r="M1831" s="6"/>
    </row>
    <row r="1832" spans="7:13" s="2" customFormat="1" x14ac:dyDescent="0.35">
      <c r="G1832" s="6"/>
      <c r="H1832" s="6"/>
      <c r="I1832" s="6"/>
      <c r="J1832" s="6"/>
      <c r="K1832" s="6"/>
      <c r="L1832" s="6"/>
      <c r="M1832" s="6"/>
    </row>
    <row r="1833" spans="7:13" s="2" customFormat="1" x14ac:dyDescent="0.35">
      <c r="G1833" s="6"/>
      <c r="H1833" s="6"/>
      <c r="I1833" s="6"/>
      <c r="J1833" s="6"/>
      <c r="K1833" s="6"/>
      <c r="L1833" s="6"/>
      <c r="M1833" s="6"/>
    </row>
    <row r="1834" spans="7:13" s="2" customFormat="1" x14ac:dyDescent="0.35">
      <c r="G1834" s="6"/>
      <c r="H1834" s="6"/>
      <c r="I1834" s="6"/>
      <c r="J1834" s="6"/>
      <c r="K1834" s="6"/>
      <c r="L1834" s="6"/>
      <c r="M1834" s="6"/>
    </row>
    <row r="1835" spans="7:13" s="2" customFormat="1" x14ac:dyDescent="0.35">
      <c r="G1835" s="6"/>
      <c r="H1835" s="6"/>
      <c r="I1835" s="6"/>
      <c r="J1835" s="6"/>
      <c r="K1835" s="6"/>
      <c r="L1835" s="6"/>
      <c r="M1835" s="6"/>
    </row>
    <row r="1836" spans="7:13" s="2" customFormat="1" x14ac:dyDescent="0.35">
      <c r="G1836" s="6"/>
      <c r="H1836" s="6"/>
      <c r="I1836" s="6"/>
      <c r="J1836" s="6"/>
      <c r="K1836" s="6"/>
      <c r="L1836" s="6"/>
      <c r="M1836" s="6"/>
    </row>
    <row r="1837" spans="7:13" s="2" customFormat="1" x14ac:dyDescent="0.35">
      <c r="G1837" s="6"/>
      <c r="H1837" s="6"/>
      <c r="I1837" s="6"/>
      <c r="J1837" s="6"/>
      <c r="K1837" s="6"/>
      <c r="L1837" s="6"/>
      <c r="M1837" s="6"/>
    </row>
    <row r="1838" spans="7:13" s="2" customFormat="1" x14ac:dyDescent="0.35">
      <c r="G1838" s="6"/>
      <c r="H1838" s="6"/>
      <c r="I1838" s="6"/>
      <c r="J1838" s="6"/>
      <c r="K1838" s="6"/>
      <c r="L1838" s="6"/>
      <c r="M1838" s="6"/>
    </row>
    <row r="1839" spans="7:13" s="2" customFormat="1" x14ac:dyDescent="0.35">
      <c r="G1839" s="6"/>
      <c r="H1839" s="6"/>
      <c r="I1839" s="6"/>
      <c r="J1839" s="6"/>
      <c r="K1839" s="6"/>
      <c r="L1839" s="6"/>
      <c r="M1839" s="6"/>
    </row>
    <row r="1840" spans="7:13" s="2" customFormat="1" x14ac:dyDescent="0.35">
      <c r="G1840" s="6"/>
      <c r="H1840" s="6"/>
      <c r="I1840" s="6"/>
      <c r="J1840" s="6"/>
      <c r="K1840" s="6"/>
      <c r="L1840" s="6"/>
      <c r="M1840" s="6"/>
    </row>
    <row r="1841" spans="7:13" s="2" customFormat="1" x14ac:dyDescent="0.35">
      <c r="G1841" s="6"/>
      <c r="H1841" s="6"/>
      <c r="I1841" s="6"/>
      <c r="J1841" s="6"/>
      <c r="K1841" s="6"/>
      <c r="L1841" s="6"/>
      <c r="M1841" s="6"/>
    </row>
    <row r="1842" spans="7:13" s="2" customFormat="1" x14ac:dyDescent="0.35">
      <c r="G1842" s="6"/>
      <c r="H1842" s="6"/>
      <c r="I1842" s="6"/>
      <c r="J1842" s="6"/>
      <c r="K1842" s="6"/>
      <c r="L1842" s="6"/>
      <c r="M1842" s="6"/>
    </row>
    <row r="1843" spans="7:13" s="2" customFormat="1" x14ac:dyDescent="0.35">
      <c r="G1843" s="6"/>
      <c r="H1843" s="6"/>
      <c r="I1843" s="6"/>
      <c r="J1843" s="6"/>
      <c r="K1843" s="6"/>
      <c r="L1843" s="6"/>
      <c r="M1843" s="6"/>
    </row>
    <row r="1844" spans="7:13" s="2" customFormat="1" x14ac:dyDescent="0.35">
      <c r="G1844" s="6"/>
      <c r="H1844" s="6"/>
      <c r="I1844" s="6"/>
      <c r="J1844" s="6"/>
      <c r="K1844" s="6"/>
      <c r="L1844" s="6"/>
      <c r="M1844" s="6"/>
    </row>
    <row r="1845" spans="7:13" s="2" customFormat="1" x14ac:dyDescent="0.35">
      <c r="G1845" s="6"/>
      <c r="H1845" s="6"/>
      <c r="I1845" s="6"/>
      <c r="J1845" s="6"/>
      <c r="K1845" s="6"/>
      <c r="L1845" s="6"/>
      <c r="M1845" s="6"/>
    </row>
    <row r="1846" spans="7:13" s="2" customFormat="1" x14ac:dyDescent="0.35">
      <c r="G1846" s="6"/>
      <c r="H1846" s="6"/>
      <c r="I1846" s="6"/>
      <c r="J1846" s="6"/>
      <c r="K1846" s="6"/>
      <c r="L1846" s="6"/>
      <c r="M1846" s="6"/>
    </row>
    <row r="1847" spans="7:13" s="2" customFormat="1" x14ac:dyDescent="0.35">
      <c r="G1847" s="6"/>
      <c r="H1847" s="6"/>
      <c r="I1847" s="6"/>
      <c r="J1847" s="6"/>
      <c r="K1847" s="6"/>
      <c r="L1847" s="6"/>
      <c r="M1847" s="6"/>
    </row>
    <row r="1848" spans="7:13" s="2" customFormat="1" x14ac:dyDescent="0.35">
      <c r="G1848" s="6"/>
      <c r="H1848" s="6"/>
      <c r="I1848" s="6"/>
      <c r="J1848" s="6"/>
      <c r="K1848" s="6"/>
      <c r="L1848" s="6"/>
      <c r="M1848" s="6"/>
    </row>
    <row r="1849" spans="7:13" s="2" customFormat="1" x14ac:dyDescent="0.35">
      <c r="G1849" s="6"/>
      <c r="H1849" s="6"/>
      <c r="I1849" s="6"/>
      <c r="J1849" s="6"/>
      <c r="K1849" s="6"/>
      <c r="L1849" s="6"/>
      <c r="M1849" s="6"/>
    </row>
    <row r="1850" spans="7:13" s="2" customFormat="1" x14ac:dyDescent="0.35">
      <c r="G1850" s="6"/>
      <c r="H1850" s="6"/>
      <c r="I1850" s="6"/>
      <c r="J1850" s="6"/>
      <c r="K1850" s="6"/>
      <c r="L1850" s="6"/>
      <c r="M1850" s="6"/>
    </row>
    <row r="1851" spans="7:13" s="2" customFormat="1" x14ac:dyDescent="0.35">
      <c r="G1851" s="6"/>
      <c r="H1851" s="6"/>
      <c r="I1851" s="6"/>
      <c r="J1851" s="6"/>
      <c r="K1851" s="6"/>
      <c r="L1851" s="6"/>
      <c r="M1851" s="6"/>
    </row>
    <row r="1852" spans="7:13" s="2" customFormat="1" x14ac:dyDescent="0.35">
      <c r="G1852" s="6"/>
      <c r="H1852" s="6"/>
      <c r="I1852" s="6"/>
      <c r="J1852" s="6"/>
      <c r="K1852" s="6"/>
      <c r="L1852" s="6"/>
      <c r="M1852" s="6"/>
    </row>
    <row r="1853" spans="7:13" s="2" customFormat="1" x14ac:dyDescent="0.35">
      <c r="G1853" s="6"/>
      <c r="H1853" s="6"/>
      <c r="I1853" s="6"/>
      <c r="J1853" s="6"/>
      <c r="K1853" s="6"/>
      <c r="L1853" s="6"/>
      <c r="M1853" s="6"/>
    </row>
    <row r="1854" spans="7:13" s="2" customFormat="1" x14ac:dyDescent="0.35">
      <c r="G1854" s="6"/>
      <c r="H1854" s="6"/>
      <c r="I1854" s="6"/>
      <c r="J1854" s="6"/>
      <c r="K1854" s="6"/>
      <c r="L1854" s="6"/>
      <c r="M1854" s="6"/>
    </row>
    <row r="1855" spans="7:13" s="2" customFormat="1" x14ac:dyDescent="0.35">
      <c r="G1855" s="6"/>
      <c r="H1855" s="6"/>
      <c r="I1855" s="6"/>
      <c r="J1855" s="6"/>
      <c r="K1855" s="6"/>
      <c r="L1855" s="6"/>
      <c r="M1855" s="6"/>
    </row>
    <row r="1856" spans="7:13" s="2" customFormat="1" x14ac:dyDescent="0.35">
      <c r="G1856" s="6"/>
      <c r="H1856" s="6"/>
      <c r="I1856" s="6"/>
      <c r="J1856" s="6"/>
      <c r="K1856" s="6"/>
      <c r="L1856" s="6"/>
      <c r="M1856" s="6"/>
    </row>
    <row r="1857" spans="7:13" s="2" customFormat="1" x14ac:dyDescent="0.35">
      <c r="G1857" s="6"/>
      <c r="H1857" s="6"/>
      <c r="I1857" s="6"/>
      <c r="J1857" s="6"/>
      <c r="K1857" s="6"/>
      <c r="L1857" s="6"/>
      <c r="M1857" s="6"/>
    </row>
    <row r="1858" spans="7:13" s="2" customFormat="1" x14ac:dyDescent="0.35">
      <c r="G1858" s="6"/>
      <c r="H1858" s="6"/>
      <c r="I1858" s="6"/>
      <c r="J1858" s="6"/>
      <c r="K1858" s="6"/>
      <c r="L1858" s="6"/>
      <c r="M1858" s="6"/>
    </row>
    <row r="1859" spans="7:13" s="2" customFormat="1" x14ac:dyDescent="0.35">
      <c r="G1859" s="6"/>
      <c r="H1859" s="6"/>
      <c r="I1859" s="6"/>
      <c r="J1859" s="6"/>
      <c r="K1859" s="6"/>
      <c r="L1859" s="6"/>
      <c r="M1859" s="6"/>
    </row>
    <row r="1860" spans="7:13" s="2" customFormat="1" x14ac:dyDescent="0.35">
      <c r="G1860" s="6"/>
      <c r="H1860" s="6"/>
      <c r="I1860" s="6"/>
      <c r="J1860" s="6"/>
      <c r="K1860" s="6"/>
      <c r="L1860" s="6"/>
      <c r="M1860" s="6"/>
    </row>
    <row r="1861" spans="7:13" s="2" customFormat="1" x14ac:dyDescent="0.35">
      <c r="G1861" s="6"/>
      <c r="H1861" s="6"/>
      <c r="I1861" s="6"/>
      <c r="J1861" s="6"/>
      <c r="K1861" s="6"/>
      <c r="L1861" s="6"/>
      <c r="M1861" s="6"/>
    </row>
    <row r="1862" spans="7:13" s="2" customFormat="1" x14ac:dyDescent="0.35">
      <c r="G1862" s="6"/>
      <c r="H1862" s="6"/>
      <c r="I1862" s="6"/>
      <c r="J1862" s="6"/>
      <c r="K1862" s="6"/>
      <c r="L1862" s="6"/>
      <c r="M1862" s="6"/>
    </row>
    <row r="1863" spans="7:13" s="2" customFormat="1" x14ac:dyDescent="0.35">
      <c r="G1863" s="6"/>
      <c r="H1863" s="6"/>
      <c r="I1863" s="6"/>
      <c r="J1863" s="6"/>
      <c r="K1863" s="6"/>
      <c r="L1863" s="6"/>
      <c r="M1863" s="6"/>
    </row>
    <row r="1864" spans="7:13" s="2" customFormat="1" x14ac:dyDescent="0.35">
      <c r="G1864" s="6"/>
      <c r="H1864" s="6"/>
      <c r="I1864" s="6"/>
      <c r="J1864" s="6"/>
      <c r="K1864" s="6"/>
      <c r="L1864" s="6"/>
      <c r="M1864" s="6"/>
    </row>
    <row r="1865" spans="7:13" s="2" customFormat="1" x14ac:dyDescent="0.35">
      <c r="G1865" s="6"/>
      <c r="H1865" s="6"/>
      <c r="I1865" s="6"/>
      <c r="J1865" s="6"/>
      <c r="K1865" s="6"/>
      <c r="L1865" s="6"/>
      <c r="M1865" s="6"/>
    </row>
    <row r="1866" spans="7:13" s="2" customFormat="1" x14ac:dyDescent="0.35">
      <c r="G1866" s="6"/>
      <c r="H1866" s="6"/>
      <c r="I1866" s="6"/>
      <c r="J1866" s="6"/>
      <c r="K1866" s="6"/>
      <c r="L1866" s="6"/>
      <c r="M1866" s="6"/>
    </row>
    <row r="1867" spans="7:13" s="2" customFormat="1" x14ac:dyDescent="0.35">
      <c r="G1867" s="6"/>
      <c r="H1867" s="6"/>
      <c r="I1867" s="6"/>
      <c r="J1867" s="6"/>
      <c r="K1867" s="6"/>
      <c r="L1867" s="6"/>
      <c r="M1867" s="6"/>
    </row>
    <row r="1868" spans="7:13" s="2" customFormat="1" x14ac:dyDescent="0.35">
      <c r="G1868" s="6"/>
      <c r="H1868" s="6"/>
      <c r="I1868" s="6"/>
      <c r="J1868" s="6"/>
      <c r="K1868" s="6"/>
      <c r="L1868" s="6"/>
      <c r="M1868" s="6"/>
    </row>
    <row r="1869" spans="7:13" s="2" customFormat="1" x14ac:dyDescent="0.35">
      <c r="G1869" s="6"/>
      <c r="H1869" s="6"/>
      <c r="I1869" s="6"/>
      <c r="J1869" s="6"/>
      <c r="K1869" s="6"/>
      <c r="L1869" s="6"/>
      <c r="M1869" s="6"/>
    </row>
    <row r="1870" spans="7:13" s="2" customFormat="1" x14ac:dyDescent="0.35">
      <c r="G1870" s="6"/>
      <c r="H1870" s="6"/>
      <c r="I1870" s="6"/>
      <c r="J1870" s="6"/>
      <c r="K1870" s="6"/>
      <c r="L1870" s="6"/>
      <c r="M1870" s="6"/>
    </row>
    <row r="1871" spans="7:13" s="2" customFormat="1" x14ac:dyDescent="0.35">
      <c r="G1871" s="6"/>
      <c r="H1871" s="6"/>
      <c r="I1871" s="6"/>
      <c r="J1871" s="6"/>
      <c r="K1871" s="6"/>
      <c r="L1871" s="6"/>
      <c r="M1871" s="6"/>
    </row>
    <row r="1872" spans="7:13" s="2" customFormat="1" x14ac:dyDescent="0.35">
      <c r="G1872" s="6"/>
      <c r="H1872" s="6"/>
      <c r="I1872" s="6"/>
      <c r="J1872" s="6"/>
      <c r="K1872" s="6"/>
      <c r="L1872" s="6"/>
      <c r="M1872" s="6"/>
    </row>
    <row r="1873" spans="7:13" s="2" customFormat="1" x14ac:dyDescent="0.35">
      <c r="G1873" s="6"/>
      <c r="H1873" s="6"/>
      <c r="I1873" s="6"/>
      <c r="J1873" s="6"/>
      <c r="K1873" s="6"/>
      <c r="L1873" s="6"/>
      <c r="M1873" s="6"/>
    </row>
    <row r="1874" spans="7:13" s="2" customFormat="1" x14ac:dyDescent="0.35">
      <c r="G1874" s="6"/>
      <c r="H1874" s="6"/>
      <c r="I1874" s="6"/>
      <c r="J1874" s="6"/>
      <c r="K1874" s="6"/>
      <c r="L1874" s="6"/>
      <c r="M1874" s="6"/>
    </row>
    <row r="1875" spans="7:13" s="2" customFormat="1" x14ac:dyDescent="0.35">
      <c r="G1875" s="6"/>
      <c r="H1875" s="6"/>
      <c r="I1875" s="6"/>
      <c r="J1875" s="6"/>
      <c r="K1875" s="6"/>
      <c r="L1875" s="6"/>
      <c r="M1875" s="6"/>
    </row>
    <row r="1876" spans="7:13" s="2" customFormat="1" x14ac:dyDescent="0.35">
      <c r="G1876" s="6"/>
      <c r="H1876" s="6"/>
      <c r="I1876" s="6"/>
      <c r="J1876" s="6"/>
      <c r="K1876" s="6"/>
      <c r="L1876" s="6"/>
      <c r="M1876" s="6"/>
    </row>
    <row r="1877" spans="7:13" s="2" customFormat="1" x14ac:dyDescent="0.35">
      <c r="G1877" s="6"/>
      <c r="H1877" s="6"/>
      <c r="I1877" s="6"/>
      <c r="J1877" s="6"/>
      <c r="K1877" s="6"/>
      <c r="L1877" s="6"/>
      <c r="M1877" s="6"/>
    </row>
    <row r="1878" spans="7:13" s="2" customFormat="1" x14ac:dyDescent="0.35">
      <c r="G1878" s="6"/>
      <c r="H1878" s="6"/>
      <c r="I1878" s="6"/>
      <c r="J1878" s="6"/>
      <c r="K1878" s="6"/>
      <c r="L1878" s="6"/>
      <c r="M1878" s="6"/>
    </row>
    <row r="1879" spans="7:13" s="2" customFormat="1" x14ac:dyDescent="0.35">
      <c r="G1879" s="6"/>
      <c r="H1879" s="6"/>
      <c r="I1879" s="6"/>
      <c r="J1879" s="6"/>
      <c r="K1879" s="6"/>
      <c r="L1879" s="6"/>
      <c r="M1879" s="6"/>
    </row>
    <row r="1880" spans="7:13" s="2" customFormat="1" x14ac:dyDescent="0.35">
      <c r="G1880" s="6"/>
      <c r="H1880" s="6"/>
      <c r="I1880" s="6"/>
      <c r="J1880" s="6"/>
      <c r="K1880" s="6"/>
      <c r="L1880" s="6"/>
      <c r="M1880" s="6"/>
    </row>
    <row r="1881" spans="7:13" s="2" customFormat="1" x14ac:dyDescent="0.35">
      <c r="G1881" s="6"/>
      <c r="H1881" s="6"/>
      <c r="I1881" s="6"/>
      <c r="J1881" s="6"/>
      <c r="K1881" s="6"/>
      <c r="L1881" s="6"/>
      <c r="M1881" s="6"/>
    </row>
    <row r="1882" spans="7:13" s="2" customFormat="1" x14ac:dyDescent="0.35">
      <c r="G1882" s="6"/>
      <c r="H1882" s="6"/>
      <c r="I1882" s="6"/>
      <c r="J1882" s="6"/>
      <c r="K1882" s="6"/>
      <c r="L1882" s="6"/>
      <c r="M1882" s="6"/>
    </row>
    <row r="1883" spans="7:13" s="2" customFormat="1" x14ac:dyDescent="0.35">
      <c r="G1883" s="6"/>
      <c r="H1883" s="6"/>
      <c r="I1883" s="6"/>
      <c r="J1883" s="6"/>
      <c r="K1883" s="6"/>
      <c r="L1883" s="6"/>
      <c r="M1883" s="6"/>
    </row>
    <row r="1884" spans="7:13" s="2" customFormat="1" x14ac:dyDescent="0.35">
      <c r="G1884" s="6"/>
      <c r="H1884" s="6"/>
      <c r="I1884" s="6"/>
      <c r="J1884" s="6"/>
      <c r="K1884" s="6"/>
      <c r="L1884" s="6"/>
      <c r="M1884" s="6"/>
    </row>
    <row r="1885" spans="7:13" s="2" customFormat="1" x14ac:dyDescent="0.35">
      <c r="G1885" s="6"/>
      <c r="H1885" s="6"/>
      <c r="I1885" s="6"/>
      <c r="J1885" s="6"/>
      <c r="K1885" s="6"/>
      <c r="L1885" s="6"/>
      <c r="M1885" s="6"/>
    </row>
    <row r="1886" spans="7:13" s="2" customFormat="1" x14ac:dyDescent="0.35">
      <c r="G1886" s="6"/>
      <c r="H1886" s="6"/>
      <c r="I1886" s="6"/>
      <c r="J1886" s="6"/>
      <c r="K1886" s="6"/>
      <c r="L1886" s="6"/>
      <c r="M1886" s="6"/>
    </row>
    <row r="1887" spans="7:13" s="2" customFormat="1" x14ac:dyDescent="0.35">
      <c r="G1887" s="6"/>
      <c r="H1887" s="6"/>
      <c r="I1887" s="6"/>
      <c r="J1887" s="6"/>
      <c r="K1887" s="6"/>
      <c r="L1887" s="6"/>
      <c r="M1887" s="6"/>
    </row>
    <row r="1888" spans="7:13" s="2" customFormat="1" x14ac:dyDescent="0.35">
      <c r="G1888" s="6"/>
      <c r="H1888" s="6"/>
      <c r="I1888" s="6"/>
      <c r="J1888" s="6"/>
      <c r="K1888" s="6"/>
      <c r="L1888" s="6"/>
      <c r="M1888" s="6"/>
    </row>
    <row r="1889" spans="7:13" s="2" customFormat="1" x14ac:dyDescent="0.35">
      <c r="G1889" s="6"/>
      <c r="H1889" s="6"/>
      <c r="I1889" s="6"/>
      <c r="J1889" s="6"/>
      <c r="K1889" s="6"/>
      <c r="L1889" s="6"/>
      <c r="M1889" s="6"/>
    </row>
    <row r="1890" spans="7:13" s="2" customFormat="1" x14ac:dyDescent="0.35">
      <c r="G1890" s="6"/>
      <c r="H1890" s="6"/>
      <c r="I1890" s="6"/>
      <c r="J1890" s="6"/>
      <c r="K1890" s="6"/>
      <c r="L1890" s="6"/>
      <c r="M1890" s="6"/>
    </row>
    <row r="1891" spans="7:13" s="2" customFormat="1" x14ac:dyDescent="0.35">
      <c r="G1891" s="6"/>
      <c r="H1891" s="6"/>
      <c r="I1891" s="6"/>
      <c r="J1891" s="6"/>
      <c r="K1891" s="6"/>
      <c r="L1891" s="6"/>
      <c r="M1891" s="6"/>
    </row>
    <row r="1892" spans="7:13" s="2" customFormat="1" x14ac:dyDescent="0.35">
      <c r="G1892" s="6"/>
      <c r="H1892" s="6"/>
      <c r="I1892" s="6"/>
      <c r="J1892" s="6"/>
      <c r="K1892" s="6"/>
      <c r="L1892" s="6"/>
      <c r="M1892" s="6"/>
    </row>
    <row r="1893" spans="7:13" s="2" customFormat="1" x14ac:dyDescent="0.35">
      <c r="G1893" s="6"/>
      <c r="H1893" s="6"/>
      <c r="I1893" s="6"/>
      <c r="J1893" s="6"/>
      <c r="K1893" s="6"/>
      <c r="L1893" s="6"/>
      <c r="M1893" s="6"/>
    </row>
    <row r="1894" spans="7:13" s="2" customFormat="1" x14ac:dyDescent="0.35">
      <c r="G1894" s="6"/>
      <c r="H1894" s="6"/>
      <c r="I1894" s="6"/>
      <c r="J1894" s="6"/>
      <c r="K1894" s="6"/>
      <c r="L1894" s="6"/>
      <c r="M1894" s="6"/>
    </row>
    <row r="1895" spans="7:13" s="2" customFormat="1" x14ac:dyDescent="0.35">
      <c r="G1895" s="6"/>
      <c r="H1895" s="6"/>
      <c r="I1895" s="6"/>
      <c r="J1895" s="6"/>
      <c r="K1895" s="6"/>
      <c r="L1895" s="6"/>
      <c r="M1895" s="6"/>
    </row>
    <row r="1896" spans="7:13" s="2" customFormat="1" x14ac:dyDescent="0.35">
      <c r="G1896" s="6"/>
      <c r="H1896" s="6"/>
      <c r="I1896" s="6"/>
      <c r="J1896" s="6"/>
      <c r="K1896" s="6"/>
      <c r="L1896" s="6"/>
      <c r="M1896" s="6"/>
    </row>
    <row r="1897" spans="7:13" s="2" customFormat="1" x14ac:dyDescent="0.35">
      <c r="G1897" s="6"/>
      <c r="H1897" s="6"/>
      <c r="I1897" s="6"/>
      <c r="J1897" s="6"/>
      <c r="K1897" s="6"/>
      <c r="L1897" s="6"/>
      <c r="M1897" s="6"/>
    </row>
    <row r="1898" spans="7:13" s="2" customFormat="1" x14ac:dyDescent="0.35">
      <c r="G1898" s="6"/>
      <c r="H1898" s="6"/>
      <c r="I1898" s="6"/>
      <c r="J1898" s="6"/>
      <c r="K1898" s="6"/>
      <c r="L1898" s="6"/>
      <c r="M1898" s="6"/>
    </row>
    <row r="1899" spans="7:13" s="2" customFormat="1" x14ac:dyDescent="0.35">
      <c r="G1899" s="6"/>
      <c r="H1899" s="6"/>
      <c r="I1899" s="6"/>
      <c r="J1899" s="6"/>
      <c r="K1899" s="6"/>
      <c r="L1899" s="6"/>
      <c r="M1899" s="6"/>
    </row>
    <row r="1900" spans="7:13" s="2" customFormat="1" x14ac:dyDescent="0.35">
      <c r="G1900" s="6"/>
      <c r="H1900" s="6"/>
      <c r="I1900" s="6"/>
      <c r="J1900" s="6"/>
      <c r="K1900" s="6"/>
      <c r="L1900" s="6"/>
      <c r="M1900" s="6"/>
    </row>
    <row r="1901" spans="7:13" s="2" customFormat="1" x14ac:dyDescent="0.35">
      <c r="G1901" s="6"/>
      <c r="H1901" s="6"/>
      <c r="I1901" s="6"/>
      <c r="J1901" s="6"/>
      <c r="K1901" s="6"/>
      <c r="L1901" s="6"/>
      <c r="M1901" s="6"/>
    </row>
    <row r="1902" spans="7:13" s="2" customFormat="1" x14ac:dyDescent="0.35">
      <c r="G1902" s="6"/>
      <c r="H1902" s="6"/>
      <c r="I1902" s="6"/>
      <c r="J1902" s="6"/>
      <c r="K1902" s="6"/>
      <c r="L1902" s="6"/>
      <c r="M1902" s="6"/>
    </row>
    <row r="1903" spans="7:13" s="2" customFormat="1" x14ac:dyDescent="0.35">
      <c r="G1903" s="6"/>
      <c r="H1903" s="6"/>
      <c r="I1903" s="6"/>
      <c r="J1903" s="6"/>
      <c r="K1903" s="6"/>
      <c r="L1903" s="6"/>
      <c r="M1903" s="6"/>
    </row>
    <row r="1904" spans="7:13" s="2" customFormat="1" x14ac:dyDescent="0.35">
      <c r="G1904" s="6"/>
      <c r="H1904" s="6"/>
      <c r="I1904" s="6"/>
      <c r="J1904" s="6"/>
      <c r="K1904" s="6"/>
      <c r="L1904" s="6"/>
      <c r="M1904" s="6"/>
    </row>
    <row r="1905" spans="7:13" s="2" customFormat="1" x14ac:dyDescent="0.35">
      <c r="G1905" s="6"/>
      <c r="H1905" s="6"/>
      <c r="I1905" s="6"/>
      <c r="J1905" s="6"/>
      <c r="K1905" s="6"/>
      <c r="L1905" s="6"/>
      <c r="M1905" s="6"/>
    </row>
    <row r="1906" spans="7:13" s="2" customFormat="1" x14ac:dyDescent="0.35">
      <c r="G1906" s="6"/>
      <c r="H1906" s="6"/>
      <c r="I1906" s="6"/>
      <c r="J1906" s="6"/>
      <c r="K1906" s="6"/>
      <c r="L1906" s="6"/>
      <c r="M1906" s="6"/>
    </row>
    <row r="1907" spans="7:13" s="2" customFormat="1" x14ac:dyDescent="0.35">
      <c r="G1907" s="6"/>
      <c r="H1907" s="6"/>
      <c r="I1907" s="6"/>
      <c r="J1907" s="6"/>
      <c r="K1907" s="6"/>
      <c r="L1907" s="6"/>
      <c r="M1907" s="6"/>
    </row>
    <row r="1908" spans="7:13" s="2" customFormat="1" x14ac:dyDescent="0.35">
      <c r="G1908" s="6"/>
      <c r="H1908" s="6"/>
      <c r="I1908" s="6"/>
      <c r="J1908" s="6"/>
      <c r="K1908" s="6"/>
      <c r="L1908" s="6"/>
      <c r="M1908" s="6"/>
    </row>
    <row r="1909" spans="7:13" s="2" customFormat="1" x14ac:dyDescent="0.35">
      <c r="G1909" s="6"/>
      <c r="H1909" s="6"/>
      <c r="I1909" s="6"/>
      <c r="J1909" s="6"/>
      <c r="K1909" s="6"/>
      <c r="L1909" s="6"/>
      <c r="M1909" s="6"/>
    </row>
    <row r="1910" spans="7:13" s="2" customFormat="1" x14ac:dyDescent="0.35">
      <c r="G1910" s="6"/>
      <c r="H1910" s="6"/>
      <c r="I1910" s="6"/>
      <c r="J1910" s="6"/>
      <c r="K1910" s="6"/>
      <c r="L1910" s="6"/>
      <c r="M1910" s="6"/>
    </row>
    <row r="1911" spans="7:13" s="2" customFormat="1" x14ac:dyDescent="0.35">
      <c r="G1911" s="6"/>
      <c r="H1911" s="6"/>
      <c r="I1911" s="6"/>
      <c r="J1911" s="6"/>
      <c r="K1911" s="6"/>
      <c r="L1911" s="6"/>
      <c r="M1911" s="6"/>
    </row>
    <row r="1912" spans="7:13" s="2" customFormat="1" x14ac:dyDescent="0.35">
      <c r="G1912" s="6"/>
      <c r="H1912" s="6"/>
      <c r="I1912" s="6"/>
      <c r="J1912" s="6"/>
      <c r="K1912" s="6"/>
      <c r="L1912" s="6"/>
      <c r="M1912" s="6"/>
    </row>
    <row r="1913" spans="7:13" s="2" customFormat="1" x14ac:dyDescent="0.35">
      <c r="G1913" s="6"/>
      <c r="H1913" s="6"/>
      <c r="I1913" s="6"/>
      <c r="J1913" s="6"/>
      <c r="K1913" s="6"/>
      <c r="L1913" s="6"/>
      <c r="M1913" s="6"/>
    </row>
    <row r="1914" spans="7:13" s="2" customFormat="1" x14ac:dyDescent="0.35">
      <c r="G1914" s="6"/>
      <c r="H1914" s="6"/>
      <c r="I1914" s="6"/>
      <c r="J1914" s="6"/>
      <c r="K1914" s="6"/>
      <c r="L1914" s="6"/>
      <c r="M1914" s="6"/>
    </row>
    <row r="1915" spans="7:13" s="2" customFormat="1" x14ac:dyDescent="0.35">
      <c r="G1915" s="6"/>
      <c r="H1915" s="6"/>
      <c r="I1915" s="6"/>
      <c r="J1915" s="6"/>
      <c r="K1915" s="6"/>
      <c r="L1915" s="6"/>
      <c r="M1915" s="6"/>
    </row>
    <row r="1916" spans="7:13" s="2" customFormat="1" x14ac:dyDescent="0.35">
      <c r="G1916" s="6"/>
      <c r="H1916" s="6"/>
      <c r="I1916" s="6"/>
      <c r="J1916" s="6"/>
      <c r="K1916" s="6"/>
      <c r="L1916" s="6"/>
      <c r="M1916" s="6"/>
    </row>
    <row r="1917" spans="7:13" s="2" customFormat="1" x14ac:dyDescent="0.35">
      <c r="G1917" s="6"/>
      <c r="H1917" s="6"/>
      <c r="I1917" s="6"/>
      <c r="J1917" s="6"/>
      <c r="K1917" s="6"/>
      <c r="L1917" s="6"/>
      <c r="M1917" s="6"/>
    </row>
    <row r="1918" spans="7:13" s="2" customFormat="1" x14ac:dyDescent="0.35">
      <c r="G1918" s="6"/>
      <c r="H1918" s="6"/>
      <c r="I1918" s="6"/>
      <c r="J1918" s="6"/>
      <c r="K1918" s="6"/>
      <c r="L1918" s="6"/>
      <c r="M1918" s="6"/>
    </row>
    <row r="1919" spans="7:13" s="2" customFormat="1" x14ac:dyDescent="0.35">
      <c r="G1919" s="6"/>
      <c r="H1919" s="6"/>
      <c r="I1919" s="6"/>
      <c r="J1919" s="6"/>
      <c r="K1919" s="6"/>
      <c r="L1919" s="6"/>
      <c r="M1919" s="6"/>
    </row>
    <row r="1920" spans="7:13" s="2" customFormat="1" x14ac:dyDescent="0.35">
      <c r="G1920" s="6"/>
      <c r="H1920" s="6"/>
      <c r="I1920" s="6"/>
      <c r="J1920" s="6"/>
      <c r="K1920" s="6"/>
      <c r="L1920" s="6"/>
      <c r="M1920" s="6"/>
    </row>
    <row r="1921" spans="7:13" s="2" customFormat="1" x14ac:dyDescent="0.35">
      <c r="G1921" s="6"/>
      <c r="H1921" s="6"/>
      <c r="I1921" s="6"/>
      <c r="J1921" s="6"/>
      <c r="K1921" s="6"/>
      <c r="L1921" s="6"/>
      <c r="M1921" s="6"/>
    </row>
    <row r="1922" spans="7:13" s="2" customFormat="1" x14ac:dyDescent="0.35">
      <c r="G1922" s="6"/>
      <c r="H1922" s="6"/>
      <c r="I1922" s="6"/>
      <c r="J1922" s="6"/>
      <c r="K1922" s="6"/>
      <c r="L1922" s="6"/>
      <c r="M1922" s="6"/>
    </row>
    <row r="1923" spans="7:13" s="2" customFormat="1" x14ac:dyDescent="0.35">
      <c r="G1923" s="6"/>
      <c r="H1923" s="6"/>
      <c r="I1923" s="6"/>
      <c r="J1923" s="6"/>
      <c r="K1923" s="6"/>
      <c r="L1923" s="6"/>
      <c r="M1923" s="6"/>
    </row>
    <row r="1924" spans="7:13" s="2" customFormat="1" x14ac:dyDescent="0.35">
      <c r="G1924" s="6"/>
      <c r="H1924" s="6"/>
      <c r="I1924" s="6"/>
      <c r="J1924" s="6"/>
      <c r="K1924" s="6"/>
      <c r="L1924" s="6"/>
      <c r="M1924" s="6"/>
    </row>
    <row r="1925" spans="7:13" s="2" customFormat="1" x14ac:dyDescent="0.35">
      <c r="G1925" s="6"/>
      <c r="H1925" s="6"/>
      <c r="I1925" s="6"/>
      <c r="J1925" s="6"/>
      <c r="K1925" s="6"/>
      <c r="L1925" s="6"/>
      <c r="M1925" s="6"/>
    </row>
    <row r="1926" spans="7:13" s="2" customFormat="1" x14ac:dyDescent="0.35">
      <c r="G1926" s="6"/>
      <c r="H1926" s="6"/>
      <c r="I1926" s="6"/>
      <c r="J1926" s="6"/>
      <c r="K1926" s="6"/>
      <c r="L1926" s="6"/>
      <c r="M1926" s="6"/>
    </row>
    <row r="1927" spans="7:13" s="2" customFormat="1" x14ac:dyDescent="0.35">
      <c r="G1927" s="6"/>
      <c r="H1927" s="6"/>
      <c r="I1927" s="6"/>
      <c r="J1927" s="6"/>
      <c r="K1927" s="6"/>
      <c r="L1927" s="6"/>
      <c r="M1927" s="6"/>
    </row>
    <row r="1928" spans="7:13" s="2" customFormat="1" x14ac:dyDescent="0.35">
      <c r="G1928" s="6"/>
      <c r="H1928" s="6"/>
      <c r="I1928" s="6"/>
      <c r="J1928" s="6"/>
      <c r="K1928" s="6"/>
      <c r="L1928" s="6"/>
      <c r="M1928" s="6"/>
    </row>
    <row r="1929" spans="7:13" s="2" customFormat="1" x14ac:dyDescent="0.35">
      <c r="G1929" s="6"/>
      <c r="H1929" s="6"/>
      <c r="I1929" s="6"/>
      <c r="J1929" s="6"/>
      <c r="K1929" s="6"/>
      <c r="L1929" s="6"/>
      <c r="M1929" s="6"/>
    </row>
    <row r="1930" spans="7:13" s="2" customFormat="1" x14ac:dyDescent="0.35">
      <c r="G1930" s="6"/>
      <c r="H1930" s="6"/>
      <c r="I1930" s="6"/>
      <c r="J1930" s="6"/>
      <c r="K1930" s="6"/>
      <c r="L1930" s="6"/>
      <c r="M1930" s="6"/>
    </row>
    <row r="1931" spans="7:13" s="2" customFormat="1" x14ac:dyDescent="0.35">
      <c r="G1931" s="6"/>
      <c r="H1931" s="6"/>
      <c r="I1931" s="6"/>
      <c r="J1931" s="6"/>
      <c r="K1931" s="6"/>
      <c r="L1931" s="6"/>
      <c r="M1931" s="6"/>
    </row>
    <row r="1932" spans="7:13" s="2" customFormat="1" x14ac:dyDescent="0.35">
      <c r="G1932" s="6"/>
      <c r="H1932" s="6"/>
      <c r="I1932" s="6"/>
      <c r="J1932" s="6"/>
      <c r="K1932" s="6"/>
      <c r="L1932" s="6"/>
      <c r="M1932" s="6"/>
    </row>
    <row r="1933" spans="7:13" s="2" customFormat="1" x14ac:dyDescent="0.35">
      <c r="G1933" s="6"/>
      <c r="H1933" s="6"/>
      <c r="I1933" s="6"/>
      <c r="J1933" s="6"/>
      <c r="K1933" s="6"/>
      <c r="L1933" s="6"/>
      <c r="M1933" s="6"/>
    </row>
    <row r="1934" spans="7:13" s="2" customFormat="1" x14ac:dyDescent="0.35">
      <c r="G1934" s="6"/>
      <c r="H1934" s="6"/>
      <c r="I1934" s="6"/>
      <c r="J1934" s="6"/>
      <c r="K1934" s="6"/>
      <c r="L1934" s="6"/>
      <c r="M1934" s="6"/>
    </row>
    <row r="1935" spans="7:13" s="2" customFormat="1" x14ac:dyDescent="0.35">
      <c r="G1935" s="6"/>
      <c r="H1935" s="6"/>
      <c r="I1935" s="6"/>
      <c r="J1935" s="6"/>
      <c r="K1935" s="6"/>
      <c r="L1935" s="6"/>
      <c r="M1935" s="6"/>
    </row>
    <row r="1936" spans="7:13" s="2" customFormat="1" x14ac:dyDescent="0.35">
      <c r="G1936" s="6"/>
      <c r="H1936" s="6"/>
      <c r="I1936" s="6"/>
      <c r="J1936" s="6"/>
      <c r="K1936" s="6"/>
      <c r="L1936" s="6"/>
      <c r="M1936" s="6"/>
    </row>
    <row r="1937" spans="7:13" s="2" customFormat="1" x14ac:dyDescent="0.35">
      <c r="G1937" s="6"/>
      <c r="H1937" s="6"/>
      <c r="I1937" s="6"/>
      <c r="J1937" s="6"/>
      <c r="K1937" s="6"/>
      <c r="L1937" s="6"/>
      <c r="M1937" s="6"/>
    </row>
    <row r="1938" spans="7:13" s="2" customFormat="1" x14ac:dyDescent="0.35">
      <c r="G1938" s="6"/>
      <c r="H1938" s="6"/>
      <c r="I1938" s="6"/>
      <c r="J1938" s="6"/>
      <c r="K1938" s="6"/>
      <c r="L1938" s="6"/>
      <c r="M1938" s="6"/>
    </row>
    <row r="1939" spans="7:13" s="2" customFormat="1" x14ac:dyDescent="0.35">
      <c r="G1939" s="6"/>
      <c r="H1939" s="6"/>
      <c r="I1939" s="6"/>
      <c r="J1939" s="6"/>
      <c r="K1939" s="6"/>
      <c r="L1939" s="6"/>
      <c r="M1939" s="6"/>
    </row>
    <row r="1940" spans="7:13" s="2" customFormat="1" x14ac:dyDescent="0.35">
      <c r="G1940" s="6"/>
      <c r="H1940" s="6"/>
      <c r="I1940" s="6"/>
      <c r="J1940" s="6"/>
      <c r="K1940" s="6"/>
      <c r="L1940" s="6"/>
      <c r="M1940" s="6"/>
    </row>
    <row r="1941" spans="7:13" s="2" customFormat="1" x14ac:dyDescent="0.35">
      <c r="G1941" s="6"/>
      <c r="H1941" s="6"/>
      <c r="I1941" s="6"/>
      <c r="J1941" s="6"/>
      <c r="K1941" s="6"/>
      <c r="L1941" s="6"/>
      <c r="M1941" s="6"/>
    </row>
    <row r="1942" spans="7:13" s="2" customFormat="1" x14ac:dyDescent="0.35">
      <c r="G1942" s="6"/>
      <c r="H1942" s="6"/>
      <c r="I1942" s="6"/>
      <c r="J1942" s="6"/>
      <c r="K1942" s="6"/>
      <c r="L1942" s="6"/>
      <c r="M1942" s="6"/>
    </row>
    <row r="1943" spans="7:13" s="2" customFormat="1" x14ac:dyDescent="0.35">
      <c r="G1943" s="6"/>
      <c r="H1943" s="6"/>
      <c r="I1943" s="6"/>
      <c r="J1943" s="6"/>
      <c r="K1943" s="6"/>
      <c r="L1943" s="6"/>
      <c r="M1943" s="6"/>
    </row>
    <row r="1944" spans="7:13" s="2" customFormat="1" x14ac:dyDescent="0.35">
      <c r="G1944" s="6"/>
      <c r="H1944" s="6"/>
      <c r="I1944" s="6"/>
      <c r="J1944" s="6"/>
      <c r="K1944" s="6"/>
      <c r="L1944" s="6"/>
      <c r="M1944" s="6"/>
    </row>
    <row r="1945" spans="7:13" s="2" customFormat="1" x14ac:dyDescent="0.35">
      <c r="G1945" s="6"/>
      <c r="H1945" s="6"/>
      <c r="I1945" s="6"/>
      <c r="J1945" s="6"/>
      <c r="K1945" s="6"/>
      <c r="L1945" s="6"/>
      <c r="M1945" s="6"/>
    </row>
    <row r="1946" spans="7:13" s="2" customFormat="1" x14ac:dyDescent="0.35">
      <c r="G1946" s="6"/>
      <c r="H1946" s="6"/>
      <c r="I1946" s="6"/>
      <c r="J1946" s="6"/>
      <c r="K1946" s="6"/>
      <c r="L1946" s="6"/>
      <c r="M1946" s="6"/>
    </row>
    <row r="1947" spans="7:13" s="2" customFormat="1" x14ac:dyDescent="0.35">
      <c r="G1947" s="6"/>
      <c r="H1947" s="6"/>
      <c r="I1947" s="6"/>
      <c r="J1947" s="6"/>
      <c r="K1947" s="6"/>
      <c r="L1947" s="6"/>
      <c r="M1947" s="6"/>
    </row>
    <row r="1948" spans="7:13" s="2" customFormat="1" x14ac:dyDescent="0.35">
      <c r="G1948" s="6"/>
      <c r="H1948" s="6"/>
      <c r="I1948" s="6"/>
      <c r="J1948" s="6"/>
      <c r="K1948" s="6"/>
      <c r="L1948" s="6"/>
      <c r="M1948" s="6"/>
    </row>
    <row r="1949" spans="7:13" s="2" customFormat="1" x14ac:dyDescent="0.35">
      <c r="G1949" s="6"/>
      <c r="H1949" s="6"/>
      <c r="I1949" s="6"/>
      <c r="J1949" s="6"/>
      <c r="K1949" s="6"/>
      <c r="L1949" s="6"/>
      <c r="M1949" s="6"/>
    </row>
    <row r="1950" spans="7:13" s="2" customFormat="1" x14ac:dyDescent="0.35">
      <c r="G1950" s="6"/>
      <c r="H1950" s="6"/>
      <c r="I1950" s="6"/>
      <c r="J1950" s="6"/>
      <c r="K1950" s="6"/>
      <c r="L1950" s="6"/>
      <c r="M1950" s="6"/>
    </row>
    <row r="1951" spans="7:13" s="2" customFormat="1" x14ac:dyDescent="0.35">
      <c r="G1951" s="6"/>
      <c r="H1951" s="6"/>
      <c r="I1951" s="6"/>
      <c r="J1951" s="6"/>
      <c r="K1951" s="6"/>
      <c r="L1951" s="6"/>
      <c r="M1951" s="6"/>
    </row>
    <row r="1952" spans="7:13" s="2" customFormat="1" x14ac:dyDescent="0.35">
      <c r="G1952" s="6"/>
      <c r="H1952" s="6"/>
      <c r="I1952" s="6"/>
      <c r="J1952" s="6"/>
      <c r="K1952" s="6"/>
      <c r="L1952" s="6"/>
      <c r="M1952" s="6"/>
    </row>
    <row r="1953" spans="7:13" s="2" customFormat="1" x14ac:dyDescent="0.35">
      <c r="G1953" s="6"/>
      <c r="H1953" s="6"/>
      <c r="I1953" s="6"/>
      <c r="J1953" s="6"/>
      <c r="K1953" s="6"/>
      <c r="L1953" s="6"/>
      <c r="M1953" s="6"/>
    </row>
    <row r="1954" spans="7:13" s="2" customFormat="1" x14ac:dyDescent="0.35">
      <c r="G1954" s="6"/>
      <c r="H1954" s="6"/>
      <c r="I1954" s="6"/>
      <c r="J1954" s="6"/>
      <c r="K1954" s="6"/>
      <c r="L1954" s="6"/>
      <c r="M1954" s="6"/>
    </row>
    <row r="1955" spans="7:13" s="2" customFormat="1" x14ac:dyDescent="0.35">
      <c r="G1955" s="6"/>
      <c r="H1955" s="6"/>
      <c r="I1955" s="6"/>
      <c r="J1955" s="6"/>
      <c r="K1955" s="6"/>
      <c r="L1955" s="6"/>
      <c r="M1955" s="6"/>
    </row>
    <row r="1956" spans="7:13" s="2" customFormat="1" x14ac:dyDescent="0.35">
      <c r="G1956" s="6"/>
      <c r="H1956" s="6"/>
      <c r="I1956" s="6"/>
      <c r="J1956" s="6"/>
      <c r="K1956" s="6"/>
      <c r="L1956" s="6"/>
      <c r="M1956" s="6"/>
    </row>
    <row r="1957" spans="7:13" s="2" customFormat="1" x14ac:dyDescent="0.35">
      <c r="G1957" s="6"/>
      <c r="H1957" s="6"/>
      <c r="I1957" s="6"/>
      <c r="J1957" s="6"/>
      <c r="K1957" s="6"/>
      <c r="L1957" s="6"/>
      <c r="M1957" s="6"/>
    </row>
    <row r="1958" spans="7:13" s="2" customFormat="1" x14ac:dyDescent="0.35">
      <c r="G1958" s="6"/>
      <c r="H1958" s="6"/>
      <c r="I1958" s="6"/>
      <c r="J1958" s="6"/>
      <c r="K1958" s="6"/>
      <c r="L1958" s="6"/>
      <c r="M1958" s="6"/>
    </row>
    <row r="1959" spans="7:13" s="2" customFormat="1" x14ac:dyDescent="0.35">
      <c r="G1959" s="6"/>
      <c r="H1959" s="6"/>
      <c r="I1959" s="6"/>
      <c r="J1959" s="6"/>
      <c r="K1959" s="6"/>
      <c r="L1959" s="6"/>
      <c r="M1959" s="6"/>
    </row>
    <row r="1960" spans="7:13" s="2" customFormat="1" x14ac:dyDescent="0.35">
      <c r="G1960" s="6"/>
      <c r="H1960" s="6"/>
      <c r="I1960" s="6"/>
      <c r="J1960" s="6"/>
      <c r="K1960" s="6"/>
      <c r="L1960" s="6"/>
      <c r="M1960" s="6"/>
    </row>
    <row r="1961" spans="7:13" s="2" customFormat="1" x14ac:dyDescent="0.35">
      <c r="G1961" s="6"/>
      <c r="H1961" s="6"/>
      <c r="I1961" s="6"/>
      <c r="J1961" s="6"/>
      <c r="K1961" s="6"/>
      <c r="L1961" s="6"/>
      <c r="M1961" s="6"/>
    </row>
    <row r="1962" spans="7:13" s="2" customFormat="1" x14ac:dyDescent="0.35">
      <c r="G1962" s="6"/>
      <c r="H1962" s="6"/>
      <c r="I1962" s="6"/>
      <c r="J1962" s="6"/>
      <c r="K1962" s="6"/>
      <c r="L1962" s="6"/>
      <c r="M1962" s="6"/>
    </row>
    <row r="1963" spans="7:13" s="2" customFormat="1" x14ac:dyDescent="0.35">
      <c r="G1963" s="6"/>
      <c r="H1963" s="6"/>
      <c r="I1963" s="6"/>
      <c r="J1963" s="6"/>
      <c r="K1963" s="6"/>
      <c r="L1963" s="6"/>
      <c r="M1963" s="6"/>
    </row>
    <row r="1964" spans="7:13" s="2" customFormat="1" x14ac:dyDescent="0.35">
      <c r="G1964" s="6"/>
      <c r="H1964" s="6"/>
      <c r="I1964" s="6"/>
      <c r="J1964" s="6"/>
      <c r="K1964" s="6"/>
      <c r="L1964" s="6"/>
      <c r="M1964" s="6"/>
    </row>
    <row r="1965" spans="7:13" s="2" customFormat="1" x14ac:dyDescent="0.35">
      <c r="G1965" s="6"/>
      <c r="H1965" s="6"/>
      <c r="I1965" s="6"/>
      <c r="J1965" s="6"/>
      <c r="K1965" s="6"/>
      <c r="L1965" s="6"/>
      <c r="M1965" s="6"/>
    </row>
    <row r="1966" spans="7:13" s="2" customFormat="1" x14ac:dyDescent="0.35">
      <c r="G1966" s="6"/>
      <c r="H1966" s="6"/>
      <c r="I1966" s="6"/>
      <c r="J1966" s="6"/>
      <c r="K1966" s="6"/>
      <c r="L1966" s="6"/>
      <c r="M1966" s="6"/>
    </row>
    <row r="1967" spans="7:13" s="2" customFormat="1" x14ac:dyDescent="0.35">
      <c r="G1967" s="6"/>
      <c r="H1967" s="6"/>
      <c r="I1967" s="6"/>
      <c r="J1967" s="6"/>
      <c r="K1967" s="6"/>
      <c r="L1967" s="6"/>
      <c r="M1967" s="6"/>
    </row>
    <row r="1968" spans="7:13" s="2" customFormat="1" x14ac:dyDescent="0.35">
      <c r="G1968" s="6"/>
      <c r="H1968" s="6"/>
      <c r="I1968" s="6"/>
      <c r="J1968" s="6"/>
      <c r="K1968" s="6"/>
      <c r="L1968" s="6"/>
      <c r="M1968" s="6"/>
    </row>
    <row r="1969" spans="7:13" s="2" customFormat="1" x14ac:dyDescent="0.35">
      <c r="G1969" s="6"/>
      <c r="H1969" s="6"/>
      <c r="I1969" s="6"/>
      <c r="J1969" s="6"/>
      <c r="K1969" s="6"/>
      <c r="L1969" s="6"/>
      <c r="M1969" s="6"/>
    </row>
    <row r="1970" spans="7:13" s="2" customFormat="1" x14ac:dyDescent="0.35">
      <c r="G1970" s="6"/>
      <c r="H1970" s="6"/>
      <c r="I1970" s="6"/>
      <c r="J1970" s="6"/>
      <c r="K1970" s="6"/>
      <c r="L1970" s="6"/>
      <c r="M1970" s="6"/>
    </row>
    <row r="1971" spans="7:13" s="2" customFormat="1" x14ac:dyDescent="0.35">
      <c r="G1971" s="6"/>
      <c r="H1971" s="6"/>
      <c r="I1971" s="6"/>
      <c r="J1971" s="6"/>
      <c r="K1971" s="6"/>
      <c r="L1971" s="6"/>
      <c r="M1971" s="6"/>
    </row>
    <row r="1972" spans="7:13" s="2" customFormat="1" x14ac:dyDescent="0.35">
      <c r="G1972" s="6"/>
      <c r="H1972" s="6"/>
      <c r="I1972" s="6"/>
      <c r="J1972" s="6"/>
      <c r="K1972" s="6"/>
      <c r="L1972" s="6"/>
      <c r="M1972" s="6"/>
    </row>
    <row r="1973" spans="7:13" s="2" customFormat="1" x14ac:dyDescent="0.35">
      <c r="G1973" s="6"/>
      <c r="H1973" s="6"/>
      <c r="I1973" s="6"/>
      <c r="J1973" s="6"/>
      <c r="K1973" s="6"/>
      <c r="L1973" s="6"/>
      <c r="M1973" s="6"/>
    </row>
    <row r="1974" spans="7:13" s="2" customFormat="1" x14ac:dyDescent="0.35">
      <c r="G1974" s="6"/>
      <c r="H1974" s="6"/>
      <c r="I1974" s="6"/>
      <c r="J1974" s="6"/>
      <c r="K1974" s="6"/>
      <c r="L1974" s="6"/>
      <c r="M1974" s="6"/>
    </row>
    <row r="1975" spans="7:13" s="2" customFormat="1" x14ac:dyDescent="0.35">
      <c r="G1975" s="6"/>
      <c r="H1975" s="6"/>
      <c r="I1975" s="6"/>
      <c r="J1975" s="6"/>
      <c r="K1975" s="6"/>
      <c r="L1975" s="6"/>
      <c r="M1975" s="6"/>
    </row>
    <row r="1976" spans="7:13" s="2" customFormat="1" x14ac:dyDescent="0.35">
      <c r="G1976" s="6"/>
      <c r="H1976" s="6"/>
      <c r="I1976" s="6"/>
      <c r="J1976" s="6"/>
      <c r="K1976" s="6"/>
      <c r="L1976" s="6"/>
      <c r="M1976" s="6"/>
    </row>
    <row r="1977" spans="7:13" s="2" customFormat="1" x14ac:dyDescent="0.35">
      <c r="G1977" s="6"/>
      <c r="H1977" s="6"/>
      <c r="I1977" s="6"/>
      <c r="J1977" s="6"/>
      <c r="K1977" s="6"/>
      <c r="L1977" s="6"/>
      <c r="M1977" s="6"/>
    </row>
    <row r="1978" spans="7:13" s="2" customFormat="1" x14ac:dyDescent="0.35">
      <c r="G1978" s="6"/>
      <c r="H1978" s="6"/>
      <c r="I1978" s="6"/>
      <c r="J1978" s="6"/>
      <c r="K1978" s="6"/>
      <c r="L1978" s="6"/>
      <c r="M1978" s="6"/>
    </row>
    <row r="1979" spans="7:13" s="2" customFormat="1" x14ac:dyDescent="0.35">
      <c r="G1979" s="6"/>
      <c r="H1979" s="6"/>
      <c r="I1979" s="6"/>
      <c r="J1979" s="6"/>
      <c r="K1979" s="6"/>
      <c r="L1979" s="6"/>
      <c r="M1979" s="6"/>
    </row>
    <row r="1980" spans="7:13" s="2" customFormat="1" x14ac:dyDescent="0.35">
      <c r="G1980" s="6"/>
      <c r="H1980" s="6"/>
      <c r="I1980" s="6"/>
      <c r="J1980" s="6"/>
      <c r="K1980" s="6"/>
      <c r="L1980" s="6"/>
      <c r="M1980" s="6"/>
    </row>
    <row r="1981" spans="7:13" s="2" customFormat="1" x14ac:dyDescent="0.35">
      <c r="G1981" s="6"/>
      <c r="H1981" s="6"/>
      <c r="I1981" s="6"/>
      <c r="J1981" s="6"/>
      <c r="K1981" s="6"/>
      <c r="L1981" s="6"/>
      <c r="M1981" s="6"/>
    </row>
    <row r="1982" spans="7:13" s="2" customFormat="1" x14ac:dyDescent="0.35">
      <c r="G1982" s="6"/>
      <c r="H1982" s="6"/>
      <c r="I1982" s="6"/>
      <c r="J1982" s="6"/>
      <c r="K1982" s="6"/>
      <c r="L1982" s="6"/>
      <c r="M1982" s="6"/>
    </row>
    <row r="1983" spans="7:13" s="2" customFormat="1" x14ac:dyDescent="0.35">
      <c r="G1983" s="6"/>
      <c r="H1983" s="6"/>
      <c r="I1983" s="6"/>
      <c r="J1983" s="6"/>
      <c r="K1983" s="6"/>
      <c r="L1983" s="6"/>
      <c r="M1983" s="6"/>
    </row>
    <row r="1984" spans="7:13" s="2" customFormat="1" x14ac:dyDescent="0.35">
      <c r="G1984" s="6"/>
      <c r="H1984" s="6"/>
      <c r="I1984" s="6"/>
      <c r="J1984" s="6"/>
      <c r="K1984" s="6"/>
      <c r="L1984" s="6"/>
      <c r="M1984" s="6"/>
    </row>
    <row r="1985" spans="7:13" s="2" customFormat="1" x14ac:dyDescent="0.35">
      <c r="G1985" s="6"/>
      <c r="H1985" s="6"/>
      <c r="I1985" s="6"/>
      <c r="J1985" s="6"/>
      <c r="K1985" s="6"/>
      <c r="L1985" s="6"/>
      <c r="M1985" s="6"/>
    </row>
    <row r="1986" spans="7:13" s="2" customFormat="1" x14ac:dyDescent="0.35">
      <c r="G1986" s="6"/>
      <c r="H1986" s="6"/>
      <c r="I1986" s="6"/>
      <c r="J1986" s="6"/>
      <c r="K1986" s="6"/>
      <c r="L1986" s="6"/>
      <c r="M1986" s="6"/>
    </row>
    <row r="1987" spans="7:13" s="2" customFormat="1" x14ac:dyDescent="0.35">
      <c r="G1987" s="6"/>
      <c r="H1987" s="6"/>
      <c r="I1987" s="6"/>
      <c r="J1987" s="6"/>
      <c r="K1987" s="6"/>
      <c r="L1987" s="6"/>
      <c r="M1987" s="6"/>
    </row>
    <row r="1988" spans="7:13" s="2" customFormat="1" x14ac:dyDescent="0.35">
      <c r="G1988" s="6"/>
      <c r="H1988" s="6"/>
      <c r="I1988" s="6"/>
      <c r="J1988" s="6"/>
      <c r="K1988" s="6"/>
      <c r="L1988" s="6"/>
      <c r="M1988" s="6"/>
    </row>
    <row r="1989" spans="7:13" s="2" customFormat="1" x14ac:dyDescent="0.35">
      <c r="G1989" s="6"/>
      <c r="H1989" s="6"/>
      <c r="I1989" s="6"/>
      <c r="J1989" s="6"/>
      <c r="K1989" s="6"/>
      <c r="L1989" s="6"/>
      <c r="M1989" s="6"/>
    </row>
    <row r="1990" spans="7:13" s="2" customFormat="1" x14ac:dyDescent="0.35">
      <c r="G1990" s="6"/>
      <c r="H1990" s="6"/>
      <c r="I1990" s="6"/>
      <c r="J1990" s="6"/>
      <c r="K1990" s="6"/>
      <c r="L1990" s="6"/>
      <c r="M1990" s="6"/>
    </row>
    <row r="1991" spans="7:13" s="2" customFormat="1" x14ac:dyDescent="0.35">
      <c r="G1991" s="6"/>
      <c r="H1991" s="6"/>
      <c r="I1991" s="6"/>
      <c r="J1991" s="6"/>
      <c r="K1991" s="6"/>
      <c r="L1991" s="6"/>
      <c r="M1991" s="6"/>
    </row>
    <row r="1992" spans="7:13" s="2" customFormat="1" x14ac:dyDescent="0.35">
      <c r="G1992" s="6"/>
      <c r="H1992" s="6"/>
      <c r="I1992" s="6"/>
      <c r="J1992" s="6"/>
      <c r="K1992" s="6"/>
      <c r="L1992" s="6"/>
      <c r="M1992" s="6"/>
    </row>
    <row r="1993" spans="7:13" s="2" customFormat="1" x14ac:dyDescent="0.35">
      <c r="G1993" s="6"/>
      <c r="H1993" s="6"/>
      <c r="I1993" s="6"/>
      <c r="J1993" s="6"/>
      <c r="K1993" s="6"/>
      <c r="L1993" s="6"/>
      <c r="M1993" s="6"/>
    </row>
    <row r="1994" spans="7:13" s="2" customFormat="1" x14ac:dyDescent="0.35">
      <c r="G1994" s="6"/>
      <c r="H1994" s="6"/>
      <c r="I1994" s="6"/>
      <c r="J1994" s="6"/>
      <c r="K1994" s="6"/>
      <c r="L1994" s="6"/>
      <c r="M1994" s="6"/>
    </row>
    <row r="1995" spans="7:13" s="2" customFormat="1" x14ac:dyDescent="0.35">
      <c r="G1995" s="6"/>
      <c r="H1995" s="6"/>
      <c r="I1995" s="6"/>
      <c r="J1995" s="6"/>
      <c r="K1995" s="6"/>
      <c r="L1995" s="6"/>
      <c r="M1995" s="6"/>
    </row>
    <row r="1996" spans="7:13" s="2" customFormat="1" x14ac:dyDescent="0.35">
      <c r="G1996" s="6"/>
      <c r="H1996" s="6"/>
      <c r="I1996" s="6"/>
      <c r="J1996" s="6"/>
      <c r="K1996" s="6"/>
      <c r="L1996" s="6"/>
      <c r="M1996" s="6"/>
    </row>
    <row r="1997" spans="7:13" s="2" customFormat="1" x14ac:dyDescent="0.35">
      <c r="G1997" s="6"/>
      <c r="H1997" s="6"/>
      <c r="I1997" s="6"/>
      <c r="J1997" s="6"/>
      <c r="K1997" s="6"/>
      <c r="L1997" s="6"/>
      <c r="M1997" s="6"/>
    </row>
    <row r="1998" spans="7:13" s="2" customFormat="1" x14ac:dyDescent="0.35">
      <c r="G1998" s="6"/>
      <c r="H1998" s="6"/>
      <c r="I1998" s="6"/>
      <c r="J1998" s="6"/>
      <c r="K1998" s="6"/>
      <c r="L1998" s="6"/>
      <c r="M1998" s="6"/>
    </row>
    <row r="1999" spans="7:13" s="2" customFormat="1" x14ac:dyDescent="0.35">
      <c r="G1999" s="6"/>
      <c r="H1999" s="6"/>
      <c r="I1999" s="6"/>
      <c r="J1999" s="6"/>
      <c r="K1999" s="6"/>
      <c r="L1999" s="6"/>
      <c r="M1999" s="6"/>
    </row>
    <row r="2000" spans="7:13" s="2" customFormat="1" x14ac:dyDescent="0.35">
      <c r="G2000" s="6"/>
      <c r="H2000" s="6"/>
      <c r="I2000" s="6"/>
      <c r="J2000" s="6"/>
      <c r="K2000" s="6"/>
      <c r="L2000" s="6"/>
      <c r="M2000" s="6"/>
    </row>
    <row r="2001" spans="7:13" s="2" customFormat="1" x14ac:dyDescent="0.35">
      <c r="G2001" s="6"/>
      <c r="H2001" s="6"/>
      <c r="I2001" s="6"/>
      <c r="J2001" s="6"/>
      <c r="K2001" s="6"/>
      <c r="L2001" s="6"/>
      <c r="M2001" s="6"/>
    </row>
    <row r="2002" spans="7:13" s="2" customFormat="1" x14ac:dyDescent="0.35">
      <c r="G2002" s="6"/>
      <c r="H2002" s="6"/>
      <c r="I2002" s="6"/>
      <c r="J2002" s="6"/>
      <c r="K2002" s="6"/>
      <c r="L2002" s="6"/>
      <c r="M2002" s="6"/>
    </row>
    <row r="2003" spans="7:13" s="2" customFormat="1" x14ac:dyDescent="0.35">
      <c r="G2003" s="6"/>
      <c r="H2003" s="6"/>
      <c r="I2003" s="6"/>
      <c r="J2003" s="6"/>
      <c r="K2003" s="6"/>
      <c r="L2003" s="6"/>
      <c r="M2003" s="6"/>
    </row>
    <row r="2004" spans="7:13" s="2" customFormat="1" x14ac:dyDescent="0.35">
      <c r="G2004" s="6"/>
      <c r="H2004" s="6"/>
      <c r="I2004" s="6"/>
      <c r="J2004" s="6"/>
      <c r="K2004" s="6"/>
      <c r="L2004" s="6"/>
      <c r="M2004" s="6"/>
    </row>
    <row r="2005" spans="7:13" s="2" customFormat="1" x14ac:dyDescent="0.35">
      <c r="G2005" s="6"/>
      <c r="H2005" s="6"/>
      <c r="I2005" s="6"/>
      <c r="J2005" s="6"/>
      <c r="K2005" s="6"/>
      <c r="L2005" s="6"/>
      <c r="M2005" s="6"/>
    </row>
    <row r="2006" spans="7:13" s="2" customFormat="1" x14ac:dyDescent="0.35">
      <c r="G2006" s="6"/>
      <c r="H2006" s="6"/>
      <c r="I2006" s="6"/>
      <c r="J2006" s="6"/>
      <c r="K2006" s="6"/>
      <c r="L2006" s="6"/>
      <c r="M2006" s="6"/>
    </row>
    <row r="2007" spans="7:13" s="2" customFormat="1" x14ac:dyDescent="0.35">
      <c r="G2007" s="6"/>
      <c r="H2007" s="6"/>
      <c r="I2007" s="6"/>
      <c r="J2007" s="6"/>
      <c r="K2007" s="6"/>
      <c r="L2007" s="6"/>
      <c r="M2007" s="6"/>
    </row>
    <row r="2008" spans="7:13" s="2" customFormat="1" x14ac:dyDescent="0.35">
      <c r="G2008" s="6"/>
      <c r="H2008" s="6"/>
      <c r="I2008" s="6"/>
      <c r="J2008" s="6"/>
      <c r="K2008" s="6"/>
      <c r="L2008" s="6"/>
      <c r="M2008" s="6"/>
    </row>
    <row r="2009" spans="7:13" s="2" customFormat="1" x14ac:dyDescent="0.35">
      <c r="G2009" s="6"/>
      <c r="H2009" s="6"/>
      <c r="I2009" s="6"/>
      <c r="J2009" s="6"/>
      <c r="K2009" s="6"/>
      <c r="L2009" s="6"/>
      <c r="M2009" s="6"/>
    </row>
    <row r="2010" spans="7:13" s="2" customFormat="1" x14ac:dyDescent="0.35">
      <c r="G2010" s="6"/>
      <c r="H2010" s="6"/>
      <c r="I2010" s="6"/>
      <c r="J2010" s="6"/>
      <c r="K2010" s="6"/>
      <c r="L2010" s="6"/>
      <c r="M2010" s="6"/>
    </row>
    <row r="2011" spans="7:13" s="2" customFormat="1" x14ac:dyDescent="0.35">
      <c r="G2011" s="6"/>
      <c r="H2011" s="6"/>
      <c r="I2011" s="6"/>
      <c r="J2011" s="6"/>
      <c r="K2011" s="6"/>
      <c r="L2011" s="6"/>
      <c r="M2011" s="6"/>
    </row>
    <row r="2012" spans="7:13" s="2" customFormat="1" x14ac:dyDescent="0.35">
      <c r="G2012" s="6"/>
      <c r="H2012" s="6"/>
      <c r="I2012" s="6"/>
      <c r="J2012" s="6"/>
      <c r="K2012" s="6"/>
      <c r="L2012" s="6"/>
      <c r="M2012" s="6"/>
    </row>
    <row r="2013" spans="7:13" s="2" customFormat="1" x14ac:dyDescent="0.35">
      <c r="G2013" s="6"/>
      <c r="H2013" s="6"/>
      <c r="I2013" s="6"/>
      <c r="J2013" s="6"/>
      <c r="K2013" s="6"/>
      <c r="L2013" s="6"/>
      <c r="M2013" s="6"/>
    </row>
    <row r="2014" spans="7:13" s="2" customFormat="1" x14ac:dyDescent="0.35">
      <c r="G2014" s="6"/>
      <c r="H2014" s="6"/>
      <c r="I2014" s="6"/>
      <c r="J2014" s="6"/>
      <c r="K2014" s="6"/>
      <c r="L2014" s="6"/>
      <c r="M2014" s="6"/>
    </row>
    <row r="2015" spans="7:13" s="2" customFormat="1" x14ac:dyDescent="0.35">
      <c r="G2015" s="6"/>
      <c r="H2015" s="6"/>
      <c r="I2015" s="6"/>
      <c r="J2015" s="6"/>
      <c r="K2015" s="6"/>
      <c r="L2015" s="6"/>
      <c r="M2015" s="6"/>
    </row>
    <row r="2016" spans="7:13" s="2" customFormat="1" x14ac:dyDescent="0.35">
      <c r="G2016" s="6"/>
      <c r="H2016" s="6"/>
      <c r="I2016" s="6"/>
      <c r="J2016" s="6"/>
      <c r="K2016" s="6"/>
      <c r="L2016" s="6"/>
      <c r="M2016" s="6"/>
    </row>
    <row r="2017" spans="7:13" s="2" customFormat="1" x14ac:dyDescent="0.35">
      <c r="G2017" s="6"/>
      <c r="H2017" s="6"/>
      <c r="I2017" s="6"/>
      <c r="J2017" s="6"/>
      <c r="K2017" s="6"/>
      <c r="L2017" s="6"/>
      <c r="M2017" s="6"/>
    </row>
    <row r="2018" spans="7:13" s="2" customFormat="1" x14ac:dyDescent="0.35">
      <c r="G2018" s="6"/>
      <c r="H2018" s="6"/>
      <c r="I2018" s="6"/>
      <c r="J2018" s="6"/>
      <c r="K2018" s="6"/>
      <c r="L2018" s="6"/>
      <c r="M2018" s="6"/>
    </row>
    <row r="2019" spans="7:13" s="2" customFormat="1" x14ac:dyDescent="0.35">
      <c r="G2019" s="6"/>
      <c r="H2019" s="6"/>
      <c r="I2019" s="6"/>
      <c r="J2019" s="6"/>
      <c r="K2019" s="6"/>
      <c r="L2019" s="6"/>
      <c r="M2019" s="6"/>
    </row>
    <row r="2020" spans="7:13" s="2" customFormat="1" x14ac:dyDescent="0.35">
      <c r="G2020" s="6"/>
      <c r="H2020" s="6"/>
      <c r="I2020" s="6"/>
      <c r="J2020" s="6"/>
      <c r="K2020" s="6"/>
      <c r="L2020" s="6"/>
      <c r="M2020" s="6"/>
    </row>
    <row r="2021" spans="7:13" s="2" customFormat="1" x14ac:dyDescent="0.35">
      <c r="G2021" s="6"/>
      <c r="H2021" s="6"/>
      <c r="I2021" s="6"/>
      <c r="J2021" s="6"/>
      <c r="K2021" s="6"/>
      <c r="L2021" s="6"/>
      <c r="M2021" s="6"/>
    </row>
    <row r="2022" spans="7:13" s="2" customFormat="1" x14ac:dyDescent="0.35">
      <c r="G2022" s="6"/>
      <c r="H2022" s="6"/>
      <c r="I2022" s="6"/>
      <c r="J2022" s="6"/>
      <c r="K2022" s="6"/>
      <c r="L2022" s="6"/>
      <c r="M2022" s="6"/>
    </row>
    <row r="2023" spans="7:13" s="2" customFormat="1" x14ac:dyDescent="0.35">
      <c r="G2023" s="6"/>
      <c r="H2023" s="6"/>
      <c r="I2023" s="6"/>
      <c r="J2023" s="6"/>
      <c r="K2023" s="6"/>
      <c r="L2023" s="6"/>
      <c r="M2023" s="6"/>
    </row>
    <row r="2024" spans="7:13" s="2" customFormat="1" x14ac:dyDescent="0.35">
      <c r="G2024" s="6"/>
      <c r="H2024" s="6"/>
      <c r="I2024" s="6"/>
      <c r="J2024" s="6"/>
      <c r="K2024" s="6"/>
      <c r="L2024" s="6"/>
      <c r="M2024" s="6"/>
    </row>
    <row r="2025" spans="7:13" s="2" customFormat="1" x14ac:dyDescent="0.35">
      <c r="G2025" s="6"/>
      <c r="H2025" s="6"/>
      <c r="I2025" s="6"/>
      <c r="J2025" s="6"/>
      <c r="K2025" s="6"/>
      <c r="L2025" s="6"/>
      <c r="M2025" s="6"/>
    </row>
    <row r="2026" spans="7:13" s="2" customFormat="1" x14ac:dyDescent="0.35">
      <c r="G2026" s="6"/>
      <c r="H2026" s="6"/>
      <c r="I2026" s="6"/>
      <c r="J2026" s="6"/>
      <c r="K2026" s="6"/>
      <c r="L2026" s="6"/>
      <c r="M2026" s="6"/>
    </row>
    <row r="2027" spans="7:13" s="2" customFormat="1" x14ac:dyDescent="0.35">
      <c r="G2027" s="6"/>
      <c r="H2027" s="6"/>
      <c r="I2027" s="6"/>
      <c r="J2027" s="6"/>
      <c r="K2027" s="6"/>
      <c r="L2027" s="6"/>
      <c r="M2027" s="6"/>
    </row>
    <row r="2028" spans="7:13" s="2" customFormat="1" x14ac:dyDescent="0.35">
      <c r="G2028" s="6"/>
      <c r="H2028" s="6"/>
      <c r="I2028" s="6"/>
      <c r="J2028" s="6"/>
      <c r="K2028" s="6"/>
      <c r="L2028" s="6"/>
      <c r="M2028" s="6"/>
    </row>
    <row r="2029" spans="7:13" s="2" customFormat="1" x14ac:dyDescent="0.35">
      <c r="G2029" s="6"/>
      <c r="H2029" s="6"/>
      <c r="I2029" s="6"/>
      <c r="J2029" s="6"/>
      <c r="K2029" s="6"/>
      <c r="L2029" s="6"/>
      <c r="M2029" s="6"/>
    </row>
    <row r="2030" spans="7:13" s="2" customFormat="1" x14ac:dyDescent="0.35">
      <c r="G2030" s="6"/>
      <c r="H2030" s="6"/>
      <c r="I2030" s="6"/>
      <c r="J2030" s="6"/>
      <c r="K2030" s="6"/>
      <c r="L2030" s="6"/>
      <c r="M2030" s="6"/>
    </row>
    <row r="2031" spans="7:13" s="2" customFormat="1" x14ac:dyDescent="0.35">
      <c r="G2031" s="6"/>
      <c r="H2031" s="6"/>
      <c r="I2031" s="6"/>
      <c r="J2031" s="6"/>
      <c r="K2031" s="6"/>
      <c r="L2031" s="6"/>
      <c r="M2031" s="6"/>
    </row>
    <row r="2032" spans="7:13" s="2" customFormat="1" x14ac:dyDescent="0.35">
      <c r="G2032" s="6"/>
      <c r="H2032" s="6"/>
      <c r="I2032" s="6"/>
      <c r="J2032" s="6"/>
      <c r="K2032" s="6"/>
      <c r="L2032" s="6"/>
      <c r="M2032" s="6"/>
    </row>
    <row r="2033" spans="7:13" s="2" customFormat="1" x14ac:dyDescent="0.35">
      <c r="G2033" s="6"/>
      <c r="H2033" s="6"/>
      <c r="I2033" s="6"/>
      <c r="J2033" s="6"/>
      <c r="K2033" s="6"/>
      <c r="L2033" s="6"/>
      <c r="M2033" s="6"/>
    </row>
    <row r="2034" spans="7:13" s="2" customFormat="1" x14ac:dyDescent="0.35">
      <c r="G2034" s="6"/>
      <c r="H2034" s="6"/>
      <c r="I2034" s="6"/>
      <c r="J2034" s="6"/>
      <c r="K2034" s="6"/>
      <c r="L2034" s="6"/>
      <c r="M2034" s="6"/>
    </row>
    <row r="2035" spans="7:13" s="2" customFormat="1" x14ac:dyDescent="0.35">
      <c r="G2035" s="6"/>
      <c r="H2035" s="6"/>
      <c r="I2035" s="6"/>
      <c r="J2035" s="6"/>
      <c r="K2035" s="6"/>
      <c r="L2035" s="6"/>
      <c r="M2035" s="6"/>
    </row>
    <row r="2036" spans="7:13" s="2" customFormat="1" x14ac:dyDescent="0.35">
      <c r="G2036" s="6"/>
      <c r="H2036" s="6"/>
      <c r="I2036" s="6"/>
      <c r="J2036" s="6"/>
      <c r="K2036" s="6"/>
      <c r="L2036" s="6"/>
      <c r="M2036" s="6"/>
    </row>
    <row r="2037" spans="7:13" s="2" customFormat="1" x14ac:dyDescent="0.35">
      <c r="G2037" s="6"/>
      <c r="H2037" s="6"/>
      <c r="I2037" s="6"/>
      <c r="J2037" s="6"/>
      <c r="K2037" s="6"/>
      <c r="L2037" s="6"/>
      <c r="M2037" s="6"/>
    </row>
    <row r="2038" spans="7:13" s="2" customFormat="1" x14ac:dyDescent="0.35">
      <c r="G2038" s="6"/>
      <c r="H2038" s="6"/>
      <c r="I2038" s="6"/>
      <c r="J2038" s="6"/>
      <c r="K2038" s="6"/>
      <c r="L2038" s="6"/>
      <c r="M2038" s="6"/>
    </row>
    <row r="2039" spans="7:13" s="2" customFormat="1" x14ac:dyDescent="0.35">
      <c r="G2039" s="6"/>
      <c r="H2039" s="6"/>
      <c r="I2039" s="6"/>
      <c r="J2039" s="6"/>
      <c r="K2039" s="6"/>
      <c r="L2039" s="6"/>
      <c r="M2039" s="6"/>
    </row>
    <row r="2040" spans="7:13" s="2" customFormat="1" x14ac:dyDescent="0.35">
      <c r="G2040" s="6"/>
      <c r="H2040" s="6"/>
      <c r="I2040" s="6"/>
      <c r="J2040" s="6"/>
      <c r="K2040" s="6"/>
      <c r="L2040" s="6"/>
      <c r="M2040" s="6"/>
    </row>
    <row r="2041" spans="7:13" s="2" customFormat="1" x14ac:dyDescent="0.35">
      <c r="G2041" s="6"/>
      <c r="H2041" s="6"/>
      <c r="I2041" s="6"/>
      <c r="J2041" s="6"/>
      <c r="K2041" s="6"/>
      <c r="L2041" s="6"/>
      <c r="M2041" s="6"/>
    </row>
    <row r="2042" spans="7:13" s="2" customFormat="1" x14ac:dyDescent="0.35">
      <c r="G2042" s="6"/>
      <c r="H2042" s="6"/>
      <c r="I2042" s="6"/>
      <c r="J2042" s="6"/>
      <c r="K2042" s="6"/>
      <c r="L2042" s="6"/>
      <c r="M2042" s="6"/>
    </row>
    <row r="2043" spans="7:13" s="2" customFormat="1" x14ac:dyDescent="0.35">
      <c r="G2043" s="6"/>
      <c r="H2043" s="6"/>
      <c r="I2043" s="6"/>
      <c r="J2043" s="6"/>
      <c r="K2043" s="6"/>
      <c r="L2043" s="6"/>
      <c r="M2043" s="6"/>
    </row>
    <row r="2044" spans="7:13" s="2" customFormat="1" x14ac:dyDescent="0.35">
      <c r="G2044" s="6"/>
      <c r="H2044" s="6"/>
      <c r="I2044" s="6"/>
      <c r="J2044" s="6"/>
      <c r="K2044" s="6"/>
      <c r="L2044" s="6"/>
      <c r="M2044" s="6"/>
    </row>
    <row r="2045" spans="7:13" s="2" customFormat="1" x14ac:dyDescent="0.35">
      <c r="G2045" s="6"/>
      <c r="H2045" s="6"/>
      <c r="I2045" s="6"/>
      <c r="J2045" s="6"/>
      <c r="K2045" s="6"/>
      <c r="L2045" s="6"/>
      <c r="M2045" s="6"/>
    </row>
    <row r="2046" spans="7:13" s="2" customFormat="1" x14ac:dyDescent="0.35">
      <c r="G2046" s="6"/>
      <c r="H2046" s="6"/>
      <c r="I2046" s="6"/>
      <c r="J2046" s="6"/>
      <c r="K2046" s="6"/>
      <c r="L2046" s="6"/>
      <c r="M2046" s="6"/>
    </row>
    <row r="2047" spans="7:13" s="2" customFormat="1" x14ac:dyDescent="0.35">
      <c r="G2047" s="6"/>
      <c r="H2047" s="6"/>
      <c r="I2047" s="6"/>
      <c r="J2047" s="6"/>
      <c r="K2047" s="6"/>
      <c r="L2047" s="6"/>
      <c r="M2047" s="6"/>
    </row>
    <row r="2048" spans="7:13" s="2" customFormat="1" x14ac:dyDescent="0.35">
      <c r="G2048" s="6"/>
      <c r="H2048" s="6"/>
      <c r="I2048" s="6"/>
      <c r="J2048" s="6"/>
      <c r="K2048" s="6"/>
      <c r="L2048" s="6"/>
      <c r="M2048" s="6"/>
    </row>
    <row r="2049" spans="7:13" s="2" customFormat="1" x14ac:dyDescent="0.35">
      <c r="G2049" s="6"/>
      <c r="H2049" s="6"/>
      <c r="I2049" s="6"/>
      <c r="J2049" s="6"/>
      <c r="K2049" s="6"/>
      <c r="L2049" s="6"/>
      <c r="M2049" s="6"/>
    </row>
    <row r="2050" spans="7:13" s="2" customFormat="1" x14ac:dyDescent="0.35">
      <c r="G2050" s="6"/>
      <c r="H2050" s="6"/>
      <c r="I2050" s="6"/>
      <c r="J2050" s="6"/>
      <c r="K2050" s="6"/>
      <c r="L2050" s="6"/>
      <c r="M2050" s="6"/>
    </row>
    <row r="2051" spans="7:13" s="2" customFormat="1" x14ac:dyDescent="0.35">
      <c r="G2051" s="6"/>
      <c r="H2051" s="6"/>
      <c r="I2051" s="6"/>
      <c r="J2051" s="6"/>
      <c r="K2051" s="6"/>
      <c r="L2051" s="6"/>
      <c r="M2051" s="6"/>
    </row>
    <row r="2052" spans="7:13" s="2" customFormat="1" x14ac:dyDescent="0.35">
      <c r="G2052" s="6"/>
      <c r="H2052" s="6"/>
      <c r="I2052" s="6"/>
      <c r="J2052" s="6"/>
      <c r="K2052" s="6"/>
      <c r="L2052" s="6"/>
      <c r="M2052" s="6"/>
    </row>
    <row r="2053" spans="7:13" s="2" customFormat="1" x14ac:dyDescent="0.35">
      <c r="G2053" s="6"/>
      <c r="H2053" s="6"/>
      <c r="I2053" s="6"/>
      <c r="J2053" s="6"/>
      <c r="K2053" s="6"/>
      <c r="L2053" s="6"/>
      <c r="M2053" s="6"/>
    </row>
    <row r="2054" spans="7:13" s="2" customFormat="1" x14ac:dyDescent="0.35">
      <c r="G2054" s="6"/>
      <c r="H2054" s="6"/>
      <c r="I2054" s="6"/>
      <c r="J2054" s="6"/>
      <c r="K2054" s="6"/>
      <c r="L2054" s="6"/>
      <c r="M2054" s="6"/>
    </row>
    <row r="2055" spans="7:13" s="2" customFormat="1" x14ac:dyDescent="0.35">
      <c r="G2055" s="6"/>
      <c r="H2055" s="6"/>
      <c r="I2055" s="6"/>
      <c r="J2055" s="6"/>
      <c r="K2055" s="6"/>
      <c r="L2055" s="6"/>
      <c r="M2055" s="6"/>
    </row>
    <row r="2056" spans="7:13" s="2" customFormat="1" x14ac:dyDescent="0.35">
      <c r="G2056" s="6"/>
      <c r="H2056" s="6"/>
      <c r="I2056" s="6"/>
      <c r="J2056" s="6"/>
      <c r="K2056" s="6"/>
      <c r="L2056" s="6"/>
      <c r="M2056" s="6"/>
    </row>
    <row r="2057" spans="7:13" s="2" customFormat="1" x14ac:dyDescent="0.35">
      <c r="G2057" s="6"/>
      <c r="H2057" s="6"/>
      <c r="I2057" s="6"/>
      <c r="J2057" s="6"/>
      <c r="K2057" s="6"/>
      <c r="L2057" s="6"/>
      <c r="M2057" s="6"/>
    </row>
    <row r="2058" spans="7:13" s="2" customFormat="1" x14ac:dyDescent="0.35">
      <c r="G2058" s="6"/>
      <c r="H2058" s="6"/>
      <c r="I2058" s="6"/>
      <c r="J2058" s="6"/>
      <c r="K2058" s="6"/>
      <c r="L2058" s="6"/>
      <c r="M2058" s="6"/>
    </row>
    <row r="2059" spans="7:13" s="2" customFormat="1" x14ac:dyDescent="0.35">
      <c r="G2059" s="6"/>
      <c r="H2059" s="6"/>
      <c r="I2059" s="6"/>
      <c r="J2059" s="6"/>
      <c r="K2059" s="6"/>
      <c r="L2059" s="6"/>
      <c r="M2059" s="6"/>
    </row>
    <row r="2060" spans="7:13" s="2" customFormat="1" x14ac:dyDescent="0.35">
      <c r="G2060" s="6"/>
      <c r="H2060" s="6"/>
      <c r="I2060" s="6"/>
      <c r="J2060" s="6"/>
      <c r="K2060" s="6"/>
      <c r="L2060" s="6"/>
      <c r="M2060" s="6"/>
    </row>
    <row r="2061" spans="7:13" s="2" customFormat="1" x14ac:dyDescent="0.35">
      <c r="G2061" s="6"/>
      <c r="H2061" s="6"/>
      <c r="I2061" s="6"/>
      <c r="J2061" s="6"/>
      <c r="K2061" s="6"/>
      <c r="L2061" s="6"/>
      <c r="M2061" s="6"/>
    </row>
    <row r="2062" spans="7:13" s="2" customFormat="1" x14ac:dyDescent="0.35">
      <c r="G2062" s="6"/>
      <c r="H2062" s="6"/>
      <c r="I2062" s="6"/>
      <c r="J2062" s="6"/>
      <c r="K2062" s="6"/>
      <c r="L2062" s="6"/>
      <c r="M2062" s="6"/>
    </row>
    <row r="2063" spans="7:13" s="2" customFormat="1" x14ac:dyDescent="0.35">
      <c r="G2063" s="6"/>
      <c r="H2063" s="6"/>
      <c r="I2063" s="6"/>
      <c r="J2063" s="6"/>
      <c r="K2063" s="6"/>
      <c r="L2063" s="6"/>
      <c r="M2063" s="6"/>
    </row>
    <row r="2064" spans="7:13" s="2" customFormat="1" x14ac:dyDescent="0.35">
      <c r="G2064" s="6"/>
      <c r="H2064" s="6"/>
      <c r="I2064" s="6"/>
      <c r="J2064" s="6"/>
      <c r="K2064" s="6"/>
      <c r="L2064" s="6"/>
      <c r="M2064" s="6"/>
    </row>
    <row r="2065" spans="7:13" s="2" customFormat="1" x14ac:dyDescent="0.35">
      <c r="G2065" s="6"/>
      <c r="H2065" s="6"/>
      <c r="I2065" s="6"/>
      <c r="J2065" s="6"/>
      <c r="K2065" s="6"/>
      <c r="L2065" s="6"/>
      <c r="M2065" s="6"/>
    </row>
    <row r="2066" spans="7:13" s="2" customFormat="1" x14ac:dyDescent="0.35">
      <c r="G2066" s="6"/>
      <c r="H2066" s="6"/>
      <c r="I2066" s="6"/>
      <c r="J2066" s="6"/>
      <c r="K2066" s="6"/>
      <c r="L2066" s="6"/>
      <c r="M2066" s="6"/>
    </row>
    <row r="2067" spans="7:13" s="2" customFormat="1" x14ac:dyDescent="0.35">
      <c r="G2067" s="6"/>
      <c r="H2067" s="6"/>
      <c r="I2067" s="6"/>
      <c r="J2067" s="6"/>
      <c r="K2067" s="6"/>
      <c r="L2067" s="6"/>
      <c r="M2067" s="6"/>
    </row>
    <row r="2068" spans="7:13" s="2" customFormat="1" x14ac:dyDescent="0.35">
      <c r="G2068" s="6"/>
      <c r="H2068" s="6"/>
      <c r="I2068" s="6"/>
      <c r="J2068" s="6"/>
      <c r="K2068" s="6"/>
      <c r="L2068" s="6"/>
      <c r="M2068" s="6"/>
    </row>
    <row r="2069" spans="7:13" s="2" customFormat="1" x14ac:dyDescent="0.35">
      <c r="G2069" s="6"/>
      <c r="H2069" s="6"/>
      <c r="I2069" s="6"/>
      <c r="J2069" s="6"/>
      <c r="K2069" s="6"/>
      <c r="L2069" s="6"/>
      <c r="M2069" s="6"/>
    </row>
    <row r="2070" spans="7:13" s="2" customFormat="1" x14ac:dyDescent="0.35">
      <c r="G2070" s="6"/>
      <c r="H2070" s="6"/>
      <c r="I2070" s="6"/>
      <c r="J2070" s="6"/>
      <c r="K2070" s="6"/>
      <c r="L2070" s="6"/>
      <c r="M2070" s="6"/>
    </row>
    <row r="2071" spans="7:13" s="2" customFormat="1" x14ac:dyDescent="0.35">
      <c r="G2071" s="6"/>
      <c r="H2071" s="6"/>
      <c r="I2071" s="6"/>
      <c r="J2071" s="6"/>
      <c r="K2071" s="6"/>
      <c r="L2071" s="6"/>
      <c r="M2071" s="6"/>
    </row>
    <row r="2072" spans="7:13" s="2" customFormat="1" x14ac:dyDescent="0.35">
      <c r="G2072" s="6"/>
      <c r="H2072" s="6"/>
      <c r="I2072" s="6"/>
      <c r="J2072" s="6"/>
      <c r="K2072" s="6"/>
      <c r="L2072" s="6"/>
      <c r="M2072" s="6"/>
    </row>
    <row r="2073" spans="7:13" s="2" customFormat="1" x14ac:dyDescent="0.35">
      <c r="G2073" s="6"/>
      <c r="H2073" s="6"/>
      <c r="I2073" s="6"/>
      <c r="J2073" s="6"/>
      <c r="K2073" s="6"/>
      <c r="L2073" s="6"/>
      <c r="M2073" s="6"/>
    </row>
    <row r="2074" spans="7:13" s="2" customFormat="1" x14ac:dyDescent="0.35">
      <c r="G2074" s="6"/>
      <c r="H2074" s="6"/>
      <c r="I2074" s="6"/>
      <c r="J2074" s="6"/>
      <c r="K2074" s="6"/>
      <c r="L2074" s="6"/>
      <c r="M2074" s="6"/>
    </row>
    <row r="2075" spans="7:13" s="2" customFormat="1" x14ac:dyDescent="0.35">
      <c r="G2075" s="6"/>
      <c r="H2075" s="6"/>
      <c r="I2075" s="6"/>
      <c r="J2075" s="6"/>
      <c r="K2075" s="6"/>
      <c r="L2075" s="6"/>
      <c r="M2075" s="6"/>
    </row>
    <row r="2076" spans="7:13" s="2" customFormat="1" x14ac:dyDescent="0.35">
      <c r="G2076" s="6"/>
      <c r="H2076" s="6"/>
      <c r="I2076" s="6"/>
      <c r="J2076" s="6"/>
      <c r="K2076" s="6"/>
      <c r="L2076" s="6"/>
      <c r="M2076" s="6"/>
    </row>
    <row r="2077" spans="7:13" s="2" customFormat="1" x14ac:dyDescent="0.35">
      <c r="G2077" s="6"/>
      <c r="H2077" s="6"/>
      <c r="I2077" s="6"/>
      <c r="J2077" s="6"/>
      <c r="K2077" s="6"/>
      <c r="L2077" s="6"/>
      <c r="M2077" s="6"/>
    </row>
    <row r="2078" spans="7:13" s="2" customFormat="1" x14ac:dyDescent="0.35">
      <c r="G2078" s="6"/>
      <c r="H2078" s="6"/>
      <c r="I2078" s="6"/>
      <c r="J2078" s="6"/>
      <c r="K2078" s="6"/>
      <c r="L2078" s="6"/>
      <c r="M2078" s="6"/>
    </row>
    <row r="2079" spans="7:13" s="2" customFormat="1" x14ac:dyDescent="0.35">
      <c r="G2079" s="6"/>
      <c r="H2079" s="6"/>
      <c r="I2079" s="6"/>
      <c r="J2079" s="6"/>
      <c r="K2079" s="6"/>
      <c r="L2079" s="6"/>
      <c r="M2079" s="6"/>
    </row>
    <row r="2080" spans="7:13" s="2" customFormat="1" x14ac:dyDescent="0.35">
      <c r="G2080" s="6"/>
      <c r="H2080" s="6"/>
      <c r="I2080" s="6"/>
      <c r="J2080" s="6"/>
      <c r="K2080" s="6"/>
      <c r="L2080" s="6"/>
      <c r="M2080" s="6"/>
    </row>
    <row r="2081" spans="7:13" s="2" customFormat="1" x14ac:dyDescent="0.35">
      <c r="G2081" s="6"/>
      <c r="H2081" s="6"/>
      <c r="I2081" s="6"/>
      <c r="J2081" s="6"/>
      <c r="K2081" s="6"/>
      <c r="L2081" s="6"/>
      <c r="M2081" s="6"/>
    </row>
    <row r="2082" spans="7:13" s="2" customFormat="1" x14ac:dyDescent="0.35">
      <c r="G2082" s="6"/>
      <c r="H2082" s="6"/>
      <c r="I2082" s="6"/>
      <c r="J2082" s="6"/>
      <c r="K2082" s="6"/>
      <c r="L2082" s="6"/>
      <c r="M2082" s="6"/>
    </row>
    <row r="2083" spans="7:13" s="2" customFormat="1" x14ac:dyDescent="0.35">
      <c r="G2083" s="6"/>
      <c r="H2083" s="6"/>
      <c r="I2083" s="6"/>
      <c r="J2083" s="6"/>
      <c r="K2083" s="6"/>
      <c r="L2083" s="6"/>
      <c r="M2083" s="6"/>
    </row>
    <row r="2084" spans="7:13" s="2" customFormat="1" x14ac:dyDescent="0.35">
      <c r="G2084" s="6"/>
      <c r="H2084" s="6"/>
      <c r="I2084" s="6"/>
      <c r="J2084" s="6"/>
      <c r="K2084" s="6"/>
      <c r="L2084" s="6"/>
      <c r="M2084" s="6"/>
    </row>
    <row r="2085" spans="7:13" s="2" customFormat="1" x14ac:dyDescent="0.35">
      <c r="G2085" s="6"/>
      <c r="H2085" s="6"/>
      <c r="I2085" s="6"/>
      <c r="J2085" s="6"/>
      <c r="K2085" s="6"/>
      <c r="L2085" s="6"/>
      <c r="M2085" s="6"/>
    </row>
    <row r="2086" spans="7:13" s="2" customFormat="1" x14ac:dyDescent="0.35">
      <c r="G2086" s="6"/>
      <c r="H2086" s="6"/>
      <c r="I2086" s="6"/>
      <c r="J2086" s="6"/>
      <c r="K2086" s="6"/>
      <c r="L2086" s="6"/>
      <c r="M2086" s="6"/>
    </row>
    <row r="2087" spans="7:13" s="2" customFormat="1" x14ac:dyDescent="0.35">
      <c r="G2087" s="6"/>
      <c r="H2087" s="6"/>
      <c r="I2087" s="6"/>
      <c r="J2087" s="6"/>
      <c r="K2087" s="6"/>
      <c r="L2087" s="6"/>
      <c r="M2087" s="6"/>
    </row>
    <row r="2088" spans="7:13" s="2" customFormat="1" x14ac:dyDescent="0.35">
      <c r="G2088" s="6"/>
      <c r="H2088" s="6"/>
      <c r="I2088" s="6"/>
      <c r="J2088" s="6"/>
      <c r="K2088" s="6"/>
      <c r="L2088" s="6"/>
      <c r="M2088" s="6"/>
    </row>
    <row r="2089" spans="7:13" s="2" customFormat="1" x14ac:dyDescent="0.35">
      <c r="G2089" s="6"/>
      <c r="H2089" s="6"/>
      <c r="I2089" s="6"/>
      <c r="J2089" s="6"/>
      <c r="K2089" s="6"/>
      <c r="L2089" s="6"/>
      <c r="M2089" s="6"/>
    </row>
    <row r="2090" spans="7:13" s="2" customFormat="1" x14ac:dyDescent="0.35">
      <c r="G2090" s="6"/>
      <c r="H2090" s="6"/>
      <c r="I2090" s="6"/>
      <c r="J2090" s="6"/>
      <c r="K2090" s="6"/>
      <c r="L2090" s="6"/>
      <c r="M2090" s="6"/>
    </row>
    <row r="2091" spans="7:13" s="2" customFormat="1" x14ac:dyDescent="0.35">
      <c r="G2091" s="6"/>
      <c r="H2091" s="6"/>
      <c r="I2091" s="6"/>
      <c r="J2091" s="6"/>
      <c r="K2091" s="6"/>
      <c r="L2091" s="6"/>
      <c r="M2091" s="6"/>
    </row>
    <row r="2092" spans="7:13" s="2" customFormat="1" x14ac:dyDescent="0.35">
      <c r="G2092" s="6"/>
      <c r="H2092" s="6"/>
      <c r="I2092" s="6"/>
      <c r="J2092" s="6"/>
      <c r="K2092" s="6"/>
      <c r="L2092" s="6"/>
      <c r="M2092" s="6"/>
    </row>
    <row r="2093" spans="7:13" s="2" customFormat="1" x14ac:dyDescent="0.35">
      <c r="G2093" s="6"/>
      <c r="H2093" s="6"/>
      <c r="I2093" s="6"/>
      <c r="J2093" s="6"/>
      <c r="K2093" s="6"/>
      <c r="L2093" s="6"/>
      <c r="M2093" s="6"/>
    </row>
    <row r="2094" spans="7:13" s="2" customFormat="1" x14ac:dyDescent="0.35">
      <c r="G2094" s="6"/>
      <c r="H2094" s="6"/>
      <c r="I2094" s="6"/>
      <c r="J2094" s="6"/>
      <c r="K2094" s="6"/>
      <c r="L2094" s="6"/>
      <c r="M2094" s="6"/>
    </row>
    <row r="2095" spans="7:13" s="2" customFormat="1" x14ac:dyDescent="0.35">
      <c r="G2095" s="6"/>
      <c r="H2095" s="6"/>
      <c r="I2095" s="6"/>
      <c r="J2095" s="6"/>
      <c r="K2095" s="6"/>
      <c r="L2095" s="6"/>
      <c r="M2095" s="6"/>
    </row>
    <row r="2096" spans="7:13" s="2" customFormat="1" x14ac:dyDescent="0.35">
      <c r="G2096" s="6"/>
      <c r="H2096" s="6"/>
      <c r="I2096" s="6"/>
      <c r="J2096" s="6"/>
      <c r="K2096" s="6"/>
      <c r="L2096" s="6"/>
      <c r="M2096" s="6"/>
    </row>
    <row r="2097" spans="7:13" s="2" customFormat="1" x14ac:dyDescent="0.35">
      <c r="G2097" s="6"/>
      <c r="H2097" s="6"/>
      <c r="I2097" s="6"/>
      <c r="J2097" s="6"/>
      <c r="K2097" s="6"/>
      <c r="L2097" s="6"/>
      <c r="M2097" s="6"/>
    </row>
    <row r="2098" spans="7:13" s="2" customFormat="1" x14ac:dyDescent="0.35">
      <c r="G2098" s="6"/>
      <c r="H2098" s="6"/>
      <c r="I2098" s="6"/>
      <c r="J2098" s="6"/>
      <c r="K2098" s="6"/>
      <c r="L2098" s="6"/>
      <c r="M2098" s="6"/>
    </row>
    <row r="2099" spans="7:13" s="2" customFormat="1" x14ac:dyDescent="0.35">
      <c r="G2099" s="6"/>
      <c r="H2099" s="6"/>
      <c r="I2099" s="6"/>
      <c r="J2099" s="6"/>
      <c r="K2099" s="6"/>
      <c r="L2099" s="6"/>
      <c r="M2099" s="6"/>
    </row>
    <row r="2100" spans="7:13" s="2" customFormat="1" x14ac:dyDescent="0.35">
      <c r="G2100" s="6"/>
      <c r="H2100" s="6"/>
      <c r="I2100" s="6"/>
      <c r="J2100" s="6"/>
      <c r="K2100" s="6"/>
      <c r="L2100" s="6"/>
      <c r="M2100" s="6"/>
    </row>
    <row r="2101" spans="7:13" s="2" customFormat="1" x14ac:dyDescent="0.35">
      <c r="G2101" s="6"/>
      <c r="H2101" s="6"/>
      <c r="I2101" s="6"/>
      <c r="J2101" s="6"/>
      <c r="K2101" s="6"/>
      <c r="L2101" s="6"/>
      <c r="M2101" s="6"/>
    </row>
    <row r="2102" spans="7:13" s="2" customFormat="1" x14ac:dyDescent="0.35">
      <c r="G2102" s="6"/>
      <c r="H2102" s="6"/>
      <c r="I2102" s="6"/>
      <c r="J2102" s="6"/>
      <c r="K2102" s="6"/>
      <c r="L2102" s="6"/>
      <c r="M2102" s="6"/>
    </row>
    <row r="2103" spans="7:13" s="2" customFormat="1" x14ac:dyDescent="0.35">
      <c r="G2103" s="6"/>
      <c r="H2103" s="6"/>
      <c r="I2103" s="6"/>
      <c r="J2103" s="6"/>
      <c r="K2103" s="6"/>
      <c r="L2103" s="6"/>
      <c r="M2103" s="6"/>
    </row>
    <row r="2104" spans="7:13" s="2" customFormat="1" x14ac:dyDescent="0.35">
      <c r="G2104" s="6"/>
      <c r="H2104" s="6"/>
      <c r="I2104" s="6"/>
      <c r="J2104" s="6"/>
      <c r="K2104" s="6"/>
      <c r="L2104" s="6"/>
      <c r="M2104" s="6"/>
    </row>
    <row r="2105" spans="7:13" s="2" customFormat="1" x14ac:dyDescent="0.35">
      <c r="G2105" s="6"/>
      <c r="H2105" s="6"/>
      <c r="I2105" s="6"/>
      <c r="J2105" s="6"/>
      <c r="K2105" s="6"/>
      <c r="L2105" s="6"/>
      <c r="M2105" s="6"/>
    </row>
    <row r="2106" spans="7:13" s="2" customFormat="1" x14ac:dyDescent="0.35">
      <c r="G2106" s="6"/>
      <c r="H2106" s="6"/>
      <c r="I2106" s="6"/>
      <c r="J2106" s="6"/>
      <c r="K2106" s="6"/>
      <c r="L2106" s="6"/>
      <c r="M2106" s="6"/>
    </row>
    <row r="2107" spans="7:13" s="2" customFormat="1" x14ac:dyDescent="0.35">
      <c r="G2107" s="6"/>
      <c r="H2107" s="6"/>
      <c r="I2107" s="6"/>
      <c r="J2107" s="6"/>
      <c r="K2107" s="6"/>
      <c r="L2107" s="6"/>
      <c r="M2107" s="6"/>
    </row>
    <row r="2108" spans="7:13" s="2" customFormat="1" x14ac:dyDescent="0.35">
      <c r="G2108" s="6"/>
      <c r="H2108" s="6"/>
      <c r="I2108" s="6"/>
      <c r="J2108" s="6"/>
      <c r="K2108" s="6"/>
      <c r="L2108" s="6"/>
      <c r="M2108" s="6"/>
    </row>
    <row r="2109" spans="7:13" s="2" customFormat="1" x14ac:dyDescent="0.35">
      <c r="G2109" s="6"/>
      <c r="H2109" s="6"/>
      <c r="I2109" s="6"/>
      <c r="J2109" s="6"/>
      <c r="K2109" s="6"/>
      <c r="L2109" s="6"/>
      <c r="M2109" s="6"/>
    </row>
    <row r="2110" spans="7:13" s="2" customFormat="1" x14ac:dyDescent="0.35">
      <c r="G2110" s="6"/>
      <c r="H2110" s="6"/>
      <c r="I2110" s="6"/>
      <c r="J2110" s="6"/>
      <c r="K2110" s="6"/>
      <c r="L2110" s="6"/>
      <c r="M2110" s="6"/>
    </row>
    <row r="2111" spans="7:13" s="2" customFormat="1" x14ac:dyDescent="0.35">
      <c r="G2111" s="6"/>
      <c r="H2111" s="6"/>
      <c r="I2111" s="6"/>
      <c r="J2111" s="6"/>
      <c r="K2111" s="6"/>
      <c r="L2111" s="6"/>
      <c r="M2111" s="6"/>
    </row>
    <row r="2112" spans="7:13" s="2" customFormat="1" x14ac:dyDescent="0.35">
      <c r="G2112" s="6"/>
      <c r="H2112" s="6"/>
      <c r="I2112" s="6"/>
      <c r="J2112" s="6"/>
      <c r="K2112" s="6"/>
      <c r="L2112" s="6"/>
      <c r="M2112" s="6"/>
    </row>
    <row r="2113" spans="7:13" s="2" customFormat="1" x14ac:dyDescent="0.35">
      <c r="G2113" s="6"/>
      <c r="H2113" s="6"/>
      <c r="I2113" s="6"/>
      <c r="J2113" s="6"/>
      <c r="K2113" s="6"/>
      <c r="L2113" s="6"/>
      <c r="M2113" s="6"/>
    </row>
    <row r="2114" spans="7:13" s="2" customFormat="1" x14ac:dyDescent="0.35">
      <c r="G2114" s="6"/>
      <c r="H2114" s="6"/>
      <c r="I2114" s="6"/>
      <c r="J2114" s="6"/>
      <c r="K2114" s="6"/>
      <c r="L2114" s="6"/>
      <c r="M2114" s="6"/>
    </row>
    <row r="2115" spans="7:13" s="2" customFormat="1" x14ac:dyDescent="0.35">
      <c r="G2115" s="6"/>
      <c r="H2115" s="6"/>
      <c r="I2115" s="6"/>
      <c r="J2115" s="6"/>
      <c r="K2115" s="6"/>
      <c r="L2115" s="6"/>
      <c r="M2115" s="6"/>
    </row>
    <row r="2116" spans="7:13" s="2" customFormat="1" x14ac:dyDescent="0.35">
      <c r="G2116" s="6"/>
      <c r="H2116" s="6"/>
      <c r="I2116" s="6"/>
      <c r="J2116" s="6"/>
      <c r="K2116" s="6"/>
      <c r="L2116" s="6"/>
      <c r="M2116" s="6"/>
    </row>
    <row r="2117" spans="7:13" s="2" customFormat="1" x14ac:dyDescent="0.35">
      <c r="G2117" s="6"/>
      <c r="H2117" s="6"/>
      <c r="I2117" s="6"/>
      <c r="J2117" s="6"/>
      <c r="K2117" s="6"/>
      <c r="L2117" s="6"/>
      <c r="M2117" s="6"/>
    </row>
    <row r="2118" spans="7:13" s="2" customFormat="1" x14ac:dyDescent="0.35">
      <c r="G2118" s="6"/>
      <c r="H2118" s="6"/>
      <c r="I2118" s="6"/>
      <c r="J2118" s="6"/>
      <c r="K2118" s="6"/>
      <c r="L2118" s="6"/>
      <c r="M2118" s="6"/>
    </row>
    <row r="2119" spans="7:13" s="2" customFormat="1" x14ac:dyDescent="0.35">
      <c r="G2119" s="6"/>
      <c r="H2119" s="6"/>
      <c r="I2119" s="6"/>
      <c r="J2119" s="6"/>
      <c r="K2119" s="6"/>
      <c r="L2119" s="6"/>
      <c r="M2119" s="6"/>
    </row>
    <row r="2120" spans="7:13" s="2" customFormat="1" x14ac:dyDescent="0.35">
      <c r="G2120" s="6"/>
      <c r="H2120" s="6"/>
      <c r="I2120" s="6"/>
      <c r="J2120" s="6"/>
      <c r="K2120" s="6"/>
      <c r="L2120" s="6"/>
      <c r="M2120" s="6"/>
    </row>
    <row r="2121" spans="7:13" s="2" customFormat="1" x14ac:dyDescent="0.35">
      <c r="G2121" s="6"/>
      <c r="H2121" s="6"/>
      <c r="I2121" s="6"/>
      <c r="J2121" s="6"/>
      <c r="K2121" s="6"/>
      <c r="L2121" s="6"/>
      <c r="M2121" s="6"/>
    </row>
    <row r="2122" spans="7:13" s="2" customFormat="1" x14ac:dyDescent="0.35">
      <c r="G2122" s="6"/>
      <c r="H2122" s="6"/>
      <c r="I2122" s="6"/>
      <c r="J2122" s="6"/>
      <c r="K2122" s="6"/>
      <c r="L2122" s="6"/>
      <c r="M2122" s="6"/>
    </row>
    <row r="2123" spans="7:13" s="2" customFormat="1" x14ac:dyDescent="0.35">
      <c r="G2123" s="6"/>
      <c r="H2123" s="6"/>
      <c r="I2123" s="6"/>
      <c r="J2123" s="6"/>
      <c r="K2123" s="6"/>
      <c r="L2123" s="6"/>
      <c r="M2123" s="6"/>
    </row>
    <row r="2124" spans="7:13" s="2" customFormat="1" x14ac:dyDescent="0.35">
      <c r="G2124" s="6"/>
      <c r="H2124" s="6"/>
      <c r="I2124" s="6"/>
      <c r="J2124" s="6"/>
      <c r="K2124" s="6"/>
      <c r="L2124" s="6"/>
      <c r="M2124" s="6"/>
    </row>
    <row r="2125" spans="7:13" s="2" customFormat="1" x14ac:dyDescent="0.35">
      <c r="G2125" s="6"/>
      <c r="H2125" s="6"/>
      <c r="I2125" s="6"/>
      <c r="J2125" s="6"/>
      <c r="K2125" s="6"/>
      <c r="L2125" s="6"/>
      <c r="M2125" s="6"/>
    </row>
    <row r="2126" spans="7:13" s="2" customFormat="1" x14ac:dyDescent="0.35">
      <c r="G2126" s="6"/>
      <c r="H2126" s="6"/>
      <c r="I2126" s="6"/>
      <c r="J2126" s="6"/>
      <c r="K2126" s="6"/>
      <c r="L2126" s="6"/>
      <c r="M2126" s="6"/>
    </row>
    <row r="2127" spans="7:13" s="2" customFormat="1" x14ac:dyDescent="0.35">
      <c r="G2127" s="6"/>
      <c r="H2127" s="6"/>
      <c r="I2127" s="6"/>
      <c r="J2127" s="6"/>
      <c r="K2127" s="6"/>
      <c r="L2127" s="6"/>
      <c r="M2127" s="6"/>
    </row>
    <row r="2128" spans="7:13" s="2" customFormat="1" x14ac:dyDescent="0.35">
      <c r="G2128" s="6"/>
      <c r="H2128" s="6"/>
      <c r="I2128" s="6"/>
      <c r="J2128" s="6"/>
      <c r="K2128" s="6"/>
      <c r="L2128" s="6"/>
      <c r="M2128" s="6"/>
    </row>
    <row r="2129" spans="7:13" s="2" customFormat="1" x14ac:dyDescent="0.35">
      <c r="G2129" s="6"/>
      <c r="H2129" s="6"/>
      <c r="I2129" s="6"/>
      <c r="J2129" s="6"/>
      <c r="K2129" s="6"/>
      <c r="L2129" s="6"/>
      <c r="M2129" s="6"/>
    </row>
    <row r="2130" spans="7:13" s="2" customFormat="1" x14ac:dyDescent="0.35">
      <c r="G2130" s="6"/>
      <c r="H2130" s="6"/>
      <c r="I2130" s="6"/>
      <c r="J2130" s="6"/>
      <c r="K2130" s="6"/>
      <c r="L2130" s="6"/>
      <c r="M2130" s="6"/>
    </row>
    <row r="2131" spans="7:13" s="2" customFormat="1" x14ac:dyDescent="0.35">
      <c r="G2131" s="6"/>
      <c r="H2131" s="6"/>
      <c r="I2131" s="6"/>
      <c r="J2131" s="6"/>
      <c r="K2131" s="6"/>
      <c r="L2131" s="6"/>
      <c r="M2131" s="6"/>
    </row>
    <row r="2132" spans="7:13" s="2" customFormat="1" x14ac:dyDescent="0.35">
      <c r="G2132" s="6"/>
      <c r="H2132" s="6"/>
      <c r="I2132" s="6"/>
      <c r="J2132" s="6"/>
      <c r="K2132" s="6"/>
      <c r="L2132" s="6"/>
      <c r="M2132" s="6"/>
    </row>
    <row r="2133" spans="7:13" s="2" customFormat="1" x14ac:dyDescent="0.35">
      <c r="G2133" s="6"/>
      <c r="H2133" s="6"/>
      <c r="I2133" s="6"/>
      <c r="J2133" s="6"/>
      <c r="K2133" s="6"/>
      <c r="L2133" s="6"/>
      <c r="M2133" s="6"/>
    </row>
    <row r="2134" spans="7:13" s="2" customFormat="1" x14ac:dyDescent="0.35">
      <c r="G2134" s="6"/>
      <c r="H2134" s="6"/>
      <c r="I2134" s="6"/>
      <c r="J2134" s="6"/>
      <c r="K2134" s="6"/>
      <c r="L2134" s="6"/>
      <c r="M2134" s="6"/>
    </row>
    <row r="2135" spans="7:13" s="2" customFormat="1" x14ac:dyDescent="0.35">
      <c r="G2135" s="6"/>
      <c r="H2135" s="6"/>
      <c r="I2135" s="6"/>
      <c r="J2135" s="6"/>
      <c r="K2135" s="6"/>
      <c r="L2135" s="6"/>
      <c r="M2135" s="6"/>
    </row>
    <row r="2136" spans="7:13" s="2" customFormat="1" x14ac:dyDescent="0.35">
      <c r="G2136" s="6"/>
      <c r="H2136" s="6"/>
      <c r="I2136" s="6"/>
      <c r="J2136" s="6"/>
      <c r="K2136" s="6"/>
      <c r="L2136" s="6"/>
      <c r="M2136" s="6"/>
    </row>
    <row r="2137" spans="7:13" s="2" customFormat="1" x14ac:dyDescent="0.35">
      <c r="G2137" s="6"/>
      <c r="H2137" s="6"/>
      <c r="I2137" s="6"/>
      <c r="J2137" s="6"/>
      <c r="K2137" s="6"/>
      <c r="L2137" s="6"/>
      <c r="M2137" s="6"/>
    </row>
    <row r="2138" spans="7:13" s="2" customFormat="1" x14ac:dyDescent="0.35">
      <c r="G2138" s="6"/>
      <c r="H2138" s="6"/>
      <c r="I2138" s="6"/>
      <c r="J2138" s="6"/>
      <c r="K2138" s="6"/>
      <c r="L2138" s="6"/>
      <c r="M2138" s="6"/>
    </row>
    <row r="2139" spans="7:13" s="2" customFormat="1" x14ac:dyDescent="0.35">
      <c r="G2139" s="6"/>
      <c r="H2139" s="6"/>
      <c r="I2139" s="6"/>
      <c r="J2139" s="6"/>
      <c r="K2139" s="6"/>
      <c r="L2139" s="6"/>
      <c r="M2139" s="6"/>
    </row>
    <row r="2140" spans="7:13" s="2" customFormat="1" x14ac:dyDescent="0.35">
      <c r="G2140" s="6"/>
      <c r="H2140" s="6"/>
      <c r="I2140" s="6"/>
      <c r="J2140" s="6"/>
      <c r="K2140" s="6"/>
      <c r="L2140" s="6"/>
      <c r="M2140" s="6"/>
    </row>
    <row r="2141" spans="7:13" s="2" customFormat="1" x14ac:dyDescent="0.35">
      <c r="G2141" s="6"/>
      <c r="H2141" s="6"/>
      <c r="I2141" s="6"/>
      <c r="J2141" s="6"/>
      <c r="K2141" s="6"/>
      <c r="L2141" s="6"/>
      <c r="M2141" s="6"/>
    </row>
    <row r="2142" spans="7:13" s="2" customFormat="1" x14ac:dyDescent="0.35">
      <c r="G2142" s="6"/>
      <c r="H2142" s="6"/>
      <c r="I2142" s="6"/>
      <c r="J2142" s="6"/>
      <c r="K2142" s="6"/>
      <c r="L2142" s="6"/>
      <c r="M2142" s="6"/>
    </row>
    <row r="2143" spans="7:13" s="2" customFormat="1" x14ac:dyDescent="0.35">
      <c r="G2143" s="6"/>
      <c r="H2143" s="6"/>
      <c r="I2143" s="6"/>
      <c r="J2143" s="6"/>
      <c r="K2143" s="6"/>
      <c r="L2143" s="6"/>
      <c r="M2143" s="6"/>
    </row>
    <row r="2144" spans="7:13" s="2" customFormat="1" x14ac:dyDescent="0.35">
      <c r="G2144" s="6"/>
      <c r="H2144" s="6"/>
      <c r="I2144" s="6"/>
      <c r="J2144" s="6"/>
      <c r="K2144" s="6"/>
      <c r="L2144" s="6"/>
      <c r="M2144" s="6"/>
    </row>
    <row r="2145" spans="7:13" s="2" customFormat="1" x14ac:dyDescent="0.35">
      <c r="G2145" s="6"/>
      <c r="H2145" s="6"/>
      <c r="I2145" s="6"/>
      <c r="J2145" s="6"/>
      <c r="K2145" s="6"/>
      <c r="L2145" s="6"/>
      <c r="M2145" s="6"/>
    </row>
    <row r="2146" spans="7:13" s="2" customFormat="1" x14ac:dyDescent="0.35">
      <c r="G2146" s="6"/>
      <c r="H2146" s="6"/>
      <c r="I2146" s="6"/>
      <c r="J2146" s="6"/>
      <c r="K2146" s="6"/>
      <c r="L2146" s="6"/>
      <c r="M2146" s="6"/>
    </row>
    <row r="2147" spans="7:13" s="2" customFormat="1" x14ac:dyDescent="0.35">
      <c r="G2147" s="6"/>
      <c r="H2147" s="6"/>
      <c r="I2147" s="6"/>
      <c r="J2147" s="6"/>
      <c r="K2147" s="6"/>
      <c r="L2147" s="6"/>
      <c r="M2147" s="6"/>
    </row>
    <row r="2148" spans="7:13" s="2" customFormat="1" x14ac:dyDescent="0.35">
      <c r="G2148" s="6"/>
      <c r="H2148" s="6"/>
      <c r="I2148" s="6"/>
      <c r="J2148" s="6"/>
      <c r="K2148" s="6"/>
      <c r="L2148" s="6"/>
      <c r="M2148" s="6"/>
    </row>
    <row r="2149" spans="7:13" s="2" customFormat="1" x14ac:dyDescent="0.35">
      <c r="G2149" s="6"/>
      <c r="H2149" s="6"/>
      <c r="I2149" s="6"/>
      <c r="J2149" s="6"/>
      <c r="K2149" s="6"/>
      <c r="L2149" s="6"/>
      <c r="M2149" s="6"/>
    </row>
    <row r="2150" spans="7:13" s="2" customFormat="1" x14ac:dyDescent="0.35">
      <c r="G2150" s="6"/>
      <c r="H2150" s="6"/>
      <c r="I2150" s="6"/>
      <c r="J2150" s="6"/>
      <c r="K2150" s="6"/>
      <c r="L2150" s="6"/>
      <c r="M2150" s="6"/>
    </row>
    <row r="2151" spans="7:13" s="2" customFormat="1" x14ac:dyDescent="0.35">
      <c r="G2151" s="6"/>
      <c r="H2151" s="6"/>
      <c r="I2151" s="6"/>
      <c r="J2151" s="6"/>
      <c r="K2151" s="6"/>
      <c r="L2151" s="6"/>
      <c r="M2151" s="6"/>
    </row>
    <row r="2152" spans="7:13" s="2" customFormat="1" x14ac:dyDescent="0.35">
      <c r="G2152" s="6"/>
      <c r="H2152" s="6"/>
      <c r="I2152" s="6"/>
      <c r="J2152" s="6"/>
      <c r="K2152" s="6"/>
      <c r="L2152" s="6"/>
      <c r="M2152" s="6"/>
    </row>
    <row r="2153" spans="7:13" s="2" customFormat="1" x14ac:dyDescent="0.35">
      <c r="G2153" s="6"/>
      <c r="H2153" s="6"/>
      <c r="I2153" s="6"/>
      <c r="J2153" s="6"/>
      <c r="K2153" s="6"/>
      <c r="L2153" s="6"/>
      <c r="M2153" s="6"/>
    </row>
    <row r="2154" spans="7:13" s="2" customFormat="1" x14ac:dyDescent="0.35">
      <c r="G2154" s="6"/>
      <c r="H2154" s="6"/>
      <c r="I2154" s="6"/>
      <c r="J2154" s="6"/>
      <c r="K2154" s="6"/>
      <c r="L2154" s="6"/>
      <c r="M2154" s="6"/>
    </row>
    <row r="2155" spans="7:13" s="2" customFormat="1" x14ac:dyDescent="0.35">
      <c r="G2155" s="6"/>
      <c r="H2155" s="6"/>
      <c r="I2155" s="6"/>
      <c r="J2155" s="6"/>
      <c r="K2155" s="6"/>
      <c r="L2155" s="6"/>
      <c r="M2155" s="6"/>
    </row>
    <row r="2156" spans="7:13" s="2" customFormat="1" x14ac:dyDescent="0.35">
      <c r="G2156" s="6"/>
      <c r="H2156" s="6"/>
      <c r="I2156" s="6"/>
      <c r="J2156" s="6"/>
      <c r="K2156" s="6"/>
      <c r="L2156" s="6"/>
      <c r="M2156" s="6"/>
    </row>
    <row r="2157" spans="7:13" s="2" customFormat="1" x14ac:dyDescent="0.35">
      <c r="G2157" s="6"/>
      <c r="H2157" s="6"/>
      <c r="I2157" s="6"/>
      <c r="J2157" s="6"/>
      <c r="K2157" s="6"/>
      <c r="L2157" s="6"/>
      <c r="M2157" s="6"/>
    </row>
    <row r="2158" spans="7:13" s="2" customFormat="1" x14ac:dyDescent="0.35">
      <c r="G2158" s="6"/>
      <c r="H2158" s="6"/>
      <c r="I2158" s="6"/>
      <c r="J2158" s="6"/>
      <c r="K2158" s="6"/>
      <c r="L2158" s="6"/>
      <c r="M2158" s="6"/>
    </row>
    <row r="2159" spans="7:13" s="2" customFormat="1" x14ac:dyDescent="0.35">
      <c r="G2159" s="6"/>
      <c r="H2159" s="6"/>
      <c r="I2159" s="6"/>
      <c r="J2159" s="6"/>
      <c r="K2159" s="6"/>
      <c r="L2159" s="6"/>
      <c r="M2159" s="6"/>
    </row>
    <row r="2160" spans="7:13" s="2" customFormat="1" x14ac:dyDescent="0.35">
      <c r="G2160" s="6"/>
      <c r="H2160" s="6"/>
      <c r="I2160" s="6"/>
      <c r="J2160" s="6"/>
      <c r="K2160" s="6"/>
      <c r="L2160" s="6"/>
      <c r="M2160" s="6"/>
    </row>
    <row r="2161" spans="7:13" s="2" customFormat="1" x14ac:dyDescent="0.35">
      <c r="G2161" s="6"/>
      <c r="H2161" s="6"/>
      <c r="I2161" s="6"/>
      <c r="J2161" s="6"/>
      <c r="K2161" s="6"/>
      <c r="L2161" s="6"/>
      <c r="M2161" s="6"/>
    </row>
    <row r="2162" spans="7:13" s="2" customFormat="1" x14ac:dyDescent="0.35">
      <c r="G2162" s="6"/>
      <c r="H2162" s="6"/>
      <c r="I2162" s="6"/>
      <c r="J2162" s="6"/>
      <c r="K2162" s="6"/>
      <c r="L2162" s="6"/>
      <c r="M2162" s="6"/>
    </row>
    <row r="2163" spans="7:13" s="2" customFormat="1" x14ac:dyDescent="0.35">
      <c r="G2163" s="6"/>
      <c r="H2163" s="6"/>
      <c r="I2163" s="6"/>
      <c r="J2163" s="6"/>
      <c r="K2163" s="6"/>
      <c r="L2163" s="6"/>
      <c r="M2163" s="6"/>
    </row>
    <row r="2164" spans="7:13" s="2" customFormat="1" x14ac:dyDescent="0.35">
      <c r="G2164" s="6"/>
      <c r="H2164" s="6"/>
      <c r="I2164" s="6"/>
      <c r="J2164" s="6"/>
      <c r="K2164" s="6"/>
      <c r="L2164" s="6"/>
      <c r="M2164" s="6"/>
    </row>
    <row r="2165" spans="7:13" s="2" customFormat="1" x14ac:dyDescent="0.35">
      <c r="G2165" s="6"/>
      <c r="H2165" s="6"/>
      <c r="I2165" s="6"/>
      <c r="J2165" s="6"/>
      <c r="K2165" s="6"/>
      <c r="L2165" s="6"/>
      <c r="M2165" s="6"/>
    </row>
    <row r="2166" spans="7:13" s="2" customFormat="1" x14ac:dyDescent="0.35">
      <c r="G2166" s="6"/>
      <c r="H2166" s="6"/>
      <c r="I2166" s="6"/>
      <c r="J2166" s="6"/>
      <c r="K2166" s="6"/>
      <c r="L2166" s="6"/>
      <c r="M2166" s="6"/>
    </row>
    <row r="2167" spans="7:13" s="2" customFormat="1" x14ac:dyDescent="0.35">
      <c r="G2167" s="6"/>
      <c r="H2167" s="6"/>
      <c r="I2167" s="6"/>
      <c r="J2167" s="6"/>
      <c r="K2167" s="6"/>
      <c r="L2167" s="6"/>
      <c r="M2167" s="6"/>
    </row>
    <row r="2168" spans="7:13" s="2" customFormat="1" x14ac:dyDescent="0.35">
      <c r="G2168" s="6"/>
      <c r="H2168" s="6"/>
      <c r="I2168" s="6"/>
      <c r="J2168" s="6"/>
      <c r="K2168" s="6"/>
      <c r="L2168" s="6"/>
      <c r="M2168" s="6"/>
    </row>
    <row r="2169" spans="7:13" s="2" customFormat="1" x14ac:dyDescent="0.35">
      <c r="G2169" s="6"/>
      <c r="H2169" s="6"/>
      <c r="I2169" s="6"/>
      <c r="J2169" s="6"/>
      <c r="K2169" s="6"/>
      <c r="L2169" s="6"/>
      <c r="M2169" s="6"/>
    </row>
    <row r="2170" spans="7:13" s="2" customFormat="1" x14ac:dyDescent="0.35">
      <c r="G2170" s="6"/>
      <c r="H2170" s="6"/>
      <c r="I2170" s="6"/>
      <c r="J2170" s="6"/>
      <c r="K2170" s="6"/>
      <c r="L2170" s="6"/>
      <c r="M2170" s="6"/>
    </row>
    <row r="2171" spans="7:13" s="2" customFormat="1" x14ac:dyDescent="0.35">
      <c r="G2171" s="6"/>
      <c r="H2171" s="6"/>
      <c r="I2171" s="6"/>
      <c r="J2171" s="6"/>
      <c r="K2171" s="6"/>
      <c r="L2171" s="6"/>
      <c r="M2171" s="6"/>
    </row>
    <row r="2172" spans="7:13" s="2" customFormat="1" x14ac:dyDescent="0.35">
      <c r="G2172" s="6"/>
      <c r="H2172" s="6"/>
      <c r="I2172" s="6"/>
      <c r="J2172" s="6"/>
      <c r="K2172" s="6"/>
      <c r="L2172" s="6"/>
      <c r="M2172" s="6"/>
    </row>
    <row r="2173" spans="7:13" s="2" customFormat="1" x14ac:dyDescent="0.35">
      <c r="G2173" s="6"/>
      <c r="H2173" s="6"/>
      <c r="I2173" s="6"/>
      <c r="J2173" s="6"/>
      <c r="K2173" s="6"/>
      <c r="L2173" s="6"/>
      <c r="M2173" s="6"/>
    </row>
    <row r="2174" spans="7:13" s="2" customFormat="1" x14ac:dyDescent="0.35">
      <c r="G2174" s="6"/>
      <c r="H2174" s="6"/>
      <c r="I2174" s="6"/>
      <c r="J2174" s="6"/>
      <c r="K2174" s="6"/>
      <c r="L2174" s="6"/>
      <c r="M2174" s="6"/>
    </row>
    <row r="2175" spans="7:13" s="2" customFormat="1" x14ac:dyDescent="0.35">
      <c r="G2175" s="6"/>
      <c r="H2175" s="6"/>
      <c r="I2175" s="6"/>
      <c r="J2175" s="6"/>
      <c r="K2175" s="6"/>
      <c r="L2175" s="6"/>
      <c r="M2175" s="6"/>
    </row>
    <row r="2176" spans="7:13" s="2" customFormat="1" x14ac:dyDescent="0.35">
      <c r="G2176" s="6"/>
      <c r="H2176" s="6"/>
      <c r="I2176" s="6"/>
      <c r="J2176" s="6"/>
      <c r="K2176" s="6"/>
      <c r="L2176" s="6"/>
      <c r="M2176" s="6"/>
    </row>
    <row r="2177" spans="7:13" s="2" customFormat="1" x14ac:dyDescent="0.35">
      <c r="G2177" s="6"/>
      <c r="H2177" s="6"/>
      <c r="I2177" s="6"/>
      <c r="J2177" s="6"/>
      <c r="K2177" s="6"/>
      <c r="L2177" s="6"/>
      <c r="M2177" s="6"/>
    </row>
    <row r="2178" spans="7:13" s="2" customFormat="1" x14ac:dyDescent="0.35">
      <c r="G2178" s="6"/>
      <c r="H2178" s="6"/>
      <c r="I2178" s="6"/>
      <c r="J2178" s="6"/>
      <c r="K2178" s="6"/>
      <c r="L2178" s="6"/>
      <c r="M2178" s="6"/>
    </row>
    <row r="2179" spans="7:13" s="2" customFormat="1" x14ac:dyDescent="0.35">
      <c r="G2179" s="6"/>
      <c r="H2179" s="6"/>
      <c r="I2179" s="6"/>
      <c r="J2179" s="6"/>
      <c r="K2179" s="6"/>
      <c r="L2179" s="6"/>
      <c r="M2179" s="6"/>
    </row>
    <row r="2180" spans="7:13" s="2" customFormat="1" x14ac:dyDescent="0.35">
      <c r="G2180" s="6"/>
      <c r="H2180" s="6"/>
      <c r="I2180" s="6"/>
      <c r="J2180" s="6"/>
      <c r="K2180" s="6"/>
      <c r="L2180" s="6"/>
      <c r="M2180" s="6"/>
    </row>
    <row r="2181" spans="7:13" s="2" customFormat="1" x14ac:dyDescent="0.35">
      <c r="G2181" s="6"/>
      <c r="H2181" s="6"/>
      <c r="I2181" s="6"/>
      <c r="J2181" s="6"/>
      <c r="K2181" s="6"/>
      <c r="L2181" s="6"/>
      <c r="M2181" s="6"/>
    </row>
    <row r="2182" spans="7:13" s="2" customFormat="1" x14ac:dyDescent="0.35">
      <c r="G2182" s="6"/>
      <c r="H2182" s="6"/>
      <c r="I2182" s="6"/>
      <c r="J2182" s="6"/>
      <c r="K2182" s="6"/>
      <c r="L2182" s="6"/>
      <c r="M2182" s="6"/>
    </row>
    <row r="2183" spans="7:13" s="2" customFormat="1" x14ac:dyDescent="0.35">
      <c r="G2183" s="6"/>
      <c r="H2183" s="6"/>
      <c r="I2183" s="6"/>
      <c r="J2183" s="6"/>
      <c r="K2183" s="6"/>
      <c r="L2183" s="6"/>
      <c r="M2183" s="6"/>
    </row>
    <row r="2184" spans="7:13" s="2" customFormat="1" x14ac:dyDescent="0.35">
      <c r="G2184" s="6"/>
      <c r="H2184" s="6"/>
      <c r="I2184" s="6"/>
      <c r="J2184" s="6"/>
      <c r="K2184" s="6"/>
      <c r="L2184" s="6"/>
      <c r="M2184" s="6"/>
    </row>
    <row r="2185" spans="7:13" s="2" customFormat="1" x14ac:dyDescent="0.35">
      <c r="G2185" s="6"/>
      <c r="H2185" s="6"/>
      <c r="I2185" s="6"/>
      <c r="J2185" s="6"/>
      <c r="K2185" s="6"/>
      <c r="L2185" s="6"/>
      <c r="M2185" s="6"/>
    </row>
    <row r="2186" spans="7:13" s="2" customFormat="1" x14ac:dyDescent="0.35">
      <c r="G2186" s="6"/>
      <c r="H2186" s="6"/>
      <c r="I2186" s="6"/>
      <c r="J2186" s="6"/>
      <c r="K2186" s="6"/>
      <c r="L2186" s="6"/>
      <c r="M2186" s="6"/>
    </row>
    <row r="2187" spans="7:13" s="2" customFormat="1" x14ac:dyDescent="0.35">
      <c r="G2187" s="6"/>
      <c r="H2187" s="6"/>
      <c r="I2187" s="6"/>
      <c r="J2187" s="6"/>
      <c r="K2187" s="6"/>
      <c r="L2187" s="6"/>
      <c r="M2187" s="6"/>
    </row>
    <row r="2188" spans="7:13" s="2" customFormat="1" x14ac:dyDescent="0.35">
      <c r="G2188" s="6"/>
      <c r="H2188" s="6"/>
      <c r="I2188" s="6"/>
      <c r="J2188" s="6"/>
      <c r="K2188" s="6"/>
      <c r="L2188" s="6"/>
      <c r="M2188" s="6"/>
    </row>
    <row r="2189" spans="7:13" s="2" customFormat="1" x14ac:dyDescent="0.35">
      <c r="G2189" s="6"/>
      <c r="H2189" s="6"/>
      <c r="I2189" s="6"/>
      <c r="J2189" s="6"/>
      <c r="K2189" s="6"/>
      <c r="L2189" s="6"/>
      <c r="M2189" s="6"/>
    </row>
    <row r="2190" spans="7:13" s="2" customFormat="1" x14ac:dyDescent="0.35">
      <c r="G2190" s="6"/>
      <c r="H2190" s="6"/>
      <c r="I2190" s="6"/>
      <c r="J2190" s="6"/>
      <c r="K2190" s="6"/>
      <c r="L2190" s="6"/>
      <c r="M2190" s="6"/>
    </row>
    <row r="2191" spans="7:13" s="2" customFormat="1" x14ac:dyDescent="0.35">
      <c r="G2191" s="6"/>
      <c r="H2191" s="6"/>
      <c r="I2191" s="6"/>
      <c r="J2191" s="6"/>
      <c r="K2191" s="6"/>
      <c r="L2191" s="6"/>
      <c r="M2191" s="6"/>
    </row>
    <row r="2192" spans="7:13" s="2" customFormat="1" x14ac:dyDescent="0.35">
      <c r="G2192" s="6"/>
      <c r="H2192" s="6"/>
      <c r="I2192" s="6"/>
      <c r="J2192" s="6"/>
      <c r="K2192" s="6"/>
      <c r="L2192" s="6"/>
      <c r="M2192" s="6"/>
    </row>
    <row r="2193" spans="7:13" s="2" customFormat="1" x14ac:dyDescent="0.35">
      <c r="G2193" s="6"/>
      <c r="H2193" s="6"/>
      <c r="I2193" s="6"/>
      <c r="J2193" s="6"/>
      <c r="K2193" s="6"/>
      <c r="L2193" s="6"/>
      <c r="M2193" s="6"/>
    </row>
    <row r="2194" spans="7:13" s="2" customFormat="1" x14ac:dyDescent="0.35">
      <c r="G2194" s="6"/>
      <c r="H2194" s="6"/>
      <c r="I2194" s="6"/>
      <c r="J2194" s="6"/>
      <c r="K2194" s="6"/>
      <c r="L2194" s="6"/>
      <c r="M2194" s="6"/>
    </row>
    <row r="2195" spans="7:13" s="2" customFormat="1" x14ac:dyDescent="0.35">
      <c r="G2195" s="6"/>
      <c r="H2195" s="6"/>
      <c r="I2195" s="6"/>
      <c r="J2195" s="6"/>
      <c r="K2195" s="6"/>
      <c r="L2195" s="6"/>
      <c r="M2195" s="6"/>
    </row>
    <row r="2196" spans="7:13" s="2" customFormat="1" x14ac:dyDescent="0.35">
      <c r="G2196" s="6"/>
      <c r="H2196" s="6"/>
      <c r="I2196" s="6"/>
      <c r="J2196" s="6"/>
      <c r="K2196" s="6"/>
      <c r="L2196" s="6"/>
      <c r="M2196" s="6"/>
    </row>
    <row r="2197" spans="7:13" s="2" customFormat="1" x14ac:dyDescent="0.35">
      <c r="G2197" s="6"/>
      <c r="H2197" s="6"/>
      <c r="I2197" s="6"/>
      <c r="J2197" s="6"/>
      <c r="K2197" s="6"/>
      <c r="L2197" s="6"/>
      <c r="M2197" s="6"/>
    </row>
    <row r="2198" spans="7:13" s="2" customFormat="1" x14ac:dyDescent="0.35">
      <c r="G2198" s="6"/>
      <c r="H2198" s="6"/>
      <c r="I2198" s="6"/>
      <c r="J2198" s="6"/>
      <c r="K2198" s="6"/>
      <c r="L2198" s="6"/>
      <c r="M2198" s="6"/>
    </row>
    <row r="2199" spans="7:13" s="2" customFormat="1" x14ac:dyDescent="0.35">
      <c r="G2199" s="6"/>
      <c r="H2199" s="6"/>
      <c r="I2199" s="6"/>
      <c r="J2199" s="6"/>
      <c r="K2199" s="6"/>
      <c r="L2199" s="6"/>
      <c r="M2199" s="6"/>
    </row>
    <row r="2200" spans="7:13" s="2" customFormat="1" x14ac:dyDescent="0.35">
      <c r="G2200" s="6"/>
      <c r="H2200" s="6"/>
      <c r="I2200" s="6"/>
      <c r="J2200" s="6"/>
      <c r="K2200" s="6"/>
      <c r="L2200" s="6"/>
      <c r="M2200" s="6"/>
    </row>
    <row r="2201" spans="7:13" s="2" customFormat="1" x14ac:dyDescent="0.35">
      <c r="G2201" s="6"/>
      <c r="H2201" s="6"/>
      <c r="I2201" s="6"/>
      <c r="J2201" s="6"/>
      <c r="K2201" s="6"/>
      <c r="L2201" s="6"/>
      <c r="M2201" s="6"/>
    </row>
    <row r="2202" spans="7:13" s="2" customFormat="1" x14ac:dyDescent="0.35">
      <c r="G2202" s="6"/>
      <c r="H2202" s="6"/>
      <c r="I2202" s="6"/>
      <c r="J2202" s="6"/>
      <c r="K2202" s="6"/>
      <c r="L2202" s="6"/>
      <c r="M2202" s="6"/>
    </row>
    <row r="2203" spans="7:13" s="2" customFormat="1" x14ac:dyDescent="0.35">
      <c r="G2203" s="6"/>
      <c r="H2203" s="6"/>
      <c r="I2203" s="6"/>
      <c r="J2203" s="6"/>
      <c r="K2203" s="6"/>
      <c r="L2203" s="6"/>
      <c r="M2203" s="6"/>
    </row>
    <row r="2204" spans="7:13" s="2" customFormat="1" x14ac:dyDescent="0.35">
      <c r="G2204" s="6"/>
      <c r="H2204" s="6"/>
      <c r="I2204" s="6"/>
      <c r="J2204" s="6"/>
      <c r="K2204" s="6"/>
      <c r="L2204" s="6"/>
      <c r="M2204" s="6"/>
    </row>
    <row r="2205" spans="7:13" s="2" customFormat="1" x14ac:dyDescent="0.35">
      <c r="G2205" s="6"/>
      <c r="H2205" s="6"/>
      <c r="I2205" s="6"/>
      <c r="J2205" s="6"/>
      <c r="K2205" s="6"/>
      <c r="L2205" s="6"/>
      <c r="M2205" s="6"/>
    </row>
    <row r="2206" spans="7:13" s="2" customFormat="1" x14ac:dyDescent="0.35">
      <c r="G2206" s="6"/>
      <c r="H2206" s="6"/>
      <c r="I2206" s="6"/>
      <c r="J2206" s="6"/>
      <c r="K2206" s="6"/>
      <c r="L2206" s="6"/>
      <c r="M2206" s="6"/>
    </row>
    <row r="2207" spans="7:13" s="2" customFormat="1" x14ac:dyDescent="0.35">
      <c r="G2207" s="6"/>
      <c r="H2207" s="6"/>
      <c r="I2207" s="6"/>
      <c r="J2207" s="6"/>
      <c r="K2207" s="6"/>
      <c r="L2207" s="6"/>
      <c r="M2207" s="6"/>
    </row>
    <row r="2208" spans="7:13" s="2" customFormat="1" x14ac:dyDescent="0.35">
      <c r="G2208" s="6"/>
      <c r="H2208" s="6"/>
      <c r="I2208" s="6"/>
      <c r="J2208" s="6"/>
      <c r="K2208" s="6"/>
      <c r="L2208" s="6"/>
      <c r="M2208" s="6"/>
    </row>
    <row r="2209" spans="7:13" s="2" customFormat="1" x14ac:dyDescent="0.35">
      <c r="G2209" s="6"/>
      <c r="H2209" s="6"/>
      <c r="I2209" s="6"/>
      <c r="J2209" s="6"/>
      <c r="K2209" s="6"/>
      <c r="L2209" s="6"/>
      <c r="M2209" s="6"/>
    </row>
    <row r="2210" spans="7:13" s="2" customFormat="1" x14ac:dyDescent="0.35">
      <c r="G2210" s="6"/>
      <c r="H2210" s="6"/>
      <c r="I2210" s="6"/>
      <c r="J2210" s="6"/>
      <c r="K2210" s="6"/>
      <c r="L2210" s="6"/>
      <c r="M2210" s="6"/>
    </row>
    <row r="2211" spans="7:13" s="2" customFormat="1" x14ac:dyDescent="0.35">
      <c r="G2211" s="6"/>
      <c r="H2211" s="6"/>
      <c r="I2211" s="6"/>
      <c r="J2211" s="6"/>
      <c r="K2211" s="6"/>
      <c r="L2211" s="6"/>
      <c r="M2211" s="6"/>
    </row>
    <row r="2212" spans="7:13" s="2" customFormat="1" x14ac:dyDescent="0.35">
      <c r="G2212" s="6"/>
      <c r="H2212" s="6"/>
      <c r="I2212" s="6"/>
      <c r="J2212" s="6"/>
      <c r="K2212" s="6"/>
      <c r="L2212" s="6"/>
      <c r="M2212" s="6"/>
    </row>
    <row r="2213" spans="7:13" s="2" customFormat="1" x14ac:dyDescent="0.35">
      <c r="G2213" s="6"/>
      <c r="H2213" s="6"/>
      <c r="I2213" s="6"/>
      <c r="J2213" s="6"/>
      <c r="K2213" s="6"/>
      <c r="L2213" s="6"/>
      <c r="M2213" s="6"/>
    </row>
    <row r="2214" spans="7:13" s="2" customFormat="1" x14ac:dyDescent="0.35">
      <c r="G2214" s="6"/>
      <c r="H2214" s="6"/>
      <c r="I2214" s="6"/>
      <c r="J2214" s="6"/>
      <c r="K2214" s="6"/>
      <c r="L2214" s="6"/>
      <c r="M2214" s="6"/>
    </row>
    <row r="2215" spans="7:13" s="2" customFormat="1" x14ac:dyDescent="0.35">
      <c r="G2215" s="6"/>
      <c r="H2215" s="6"/>
      <c r="I2215" s="6"/>
      <c r="J2215" s="6"/>
      <c r="K2215" s="6"/>
      <c r="L2215" s="6"/>
      <c r="M2215" s="6"/>
    </row>
    <row r="2216" spans="7:13" s="2" customFormat="1" x14ac:dyDescent="0.35">
      <c r="G2216" s="6"/>
      <c r="H2216" s="6"/>
      <c r="I2216" s="6"/>
      <c r="J2216" s="6"/>
      <c r="K2216" s="6"/>
      <c r="L2216" s="6"/>
      <c r="M2216" s="6"/>
    </row>
    <row r="2217" spans="7:13" s="2" customFormat="1" x14ac:dyDescent="0.35">
      <c r="G2217" s="6"/>
      <c r="H2217" s="6"/>
      <c r="I2217" s="6"/>
      <c r="J2217" s="6"/>
      <c r="K2217" s="6"/>
      <c r="L2217" s="6"/>
      <c r="M2217" s="6"/>
    </row>
    <row r="2218" spans="7:13" s="2" customFormat="1" x14ac:dyDescent="0.35">
      <c r="G2218" s="6"/>
      <c r="H2218" s="6"/>
      <c r="I2218" s="6"/>
      <c r="J2218" s="6"/>
      <c r="K2218" s="6"/>
      <c r="L2218" s="6"/>
      <c r="M2218" s="6"/>
    </row>
    <row r="2219" spans="7:13" s="2" customFormat="1" x14ac:dyDescent="0.35">
      <c r="G2219" s="6"/>
      <c r="H2219" s="6"/>
      <c r="I2219" s="6"/>
      <c r="J2219" s="6"/>
      <c r="K2219" s="6"/>
      <c r="L2219" s="6"/>
      <c r="M2219" s="6"/>
    </row>
    <row r="2220" spans="7:13" s="2" customFormat="1" x14ac:dyDescent="0.35">
      <c r="G2220" s="6"/>
      <c r="H2220" s="6"/>
      <c r="I2220" s="6"/>
      <c r="J2220" s="6"/>
      <c r="K2220" s="6"/>
      <c r="L2220" s="6"/>
      <c r="M2220" s="6"/>
    </row>
    <row r="2221" spans="7:13" s="2" customFormat="1" x14ac:dyDescent="0.35">
      <c r="G2221" s="6"/>
      <c r="H2221" s="6"/>
      <c r="I2221" s="6"/>
      <c r="J2221" s="6"/>
      <c r="K2221" s="6"/>
      <c r="L2221" s="6"/>
      <c r="M2221" s="6"/>
    </row>
    <row r="2222" spans="7:13" s="2" customFormat="1" x14ac:dyDescent="0.35">
      <c r="G2222" s="6"/>
      <c r="H2222" s="6"/>
      <c r="I2222" s="6"/>
      <c r="J2222" s="6"/>
      <c r="K2222" s="6"/>
      <c r="L2222" s="6"/>
      <c r="M2222" s="6"/>
    </row>
    <row r="2223" spans="7:13" s="2" customFormat="1" x14ac:dyDescent="0.35">
      <c r="G2223" s="6"/>
      <c r="H2223" s="6"/>
      <c r="I2223" s="6"/>
      <c r="J2223" s="6"/>
      <c r="K2223" s="6"/>
      <c r="L2223" s="6"/>
      <c r="M2223" s="6"/>
    </row>
    <row r="2224" spans="7:13" s="2" customFormat="1" x14ac:dyDescent="0.35">
      <c r="G2224" s="6"/>
      <c r="H2224" s="6"/>
      <c r="I2224" s="6"/>
      <c r="J2224" s="6"/>
      <c r="K2224" s="6"/>
      <c r="L2224" s="6"/>
      <c r="M2224" s="6"/>
    </row>
    <row r="2225" spans="7:13" s="2" customFormat="1" x14ac:dyDescent="0.35">
      <c r="G2225" s="6"/>
      <c r="H2225" s="6"/>
      <c r="I2225" s="6"/>
      <c r="J2225" s="6"/>
      <c r="K2225" s="6"/>
      <c r="L2225" s="6"/>
      <c r="M2225" s="6"/>
    </row>
    <row r="2226" spans="7:13" s="2" customFormat="1" x14ac:dyDescent="0.35">
      <c r="G2226" s="6"/>
      <c r="H2226" s="6"/>
      <c r="I2226" s="6"/>
      <c r="J2226" s="6"/>
      <c r="K2226" s="6"/>
      <c r="L2226" s="6"/>
      <c r="M2226" s="6"/>
    </row>
    <row r="2227" spans="7:13" s="2" customFormat="1" x14ac:dyDescent="0.35">
      <c r="G2227" s="6"/>
      <c r="H2227" s="6"/>
      <c r="I2227" s="6"/>
      <c r="J2227" s="6"/>
      <c r="K2227" s="6"/>
      <c r="L2227" s="6"/>
      <c r="M2227" s="6"/>
    </row>
    <row r="2228" spans="7:13" s="2" customFormat="1" x14ac:dyDescent="0.35">
      <c r="G2228" s="6"/>
      <c r="H2228" s="6"/>
      <c r="I2228" s="6"/>
      <c r="J2228" s="6"/>
      <c r="K2228" s="6"/>
      <c r="L2228" s="6"/>
      <c r="M2228" s="6"/>
    </row>
    <row r="2229" spans="7:13" s="2" customFormat="1" x14ac:dyDescent="0.35">
      <c r="G2229" s="6"/>
      <c r="H2229" s="6"/>
      <c r="I2229" s="6"/>
      <c r="J2229" s="6"/>
      <c r="K2229" s="6"/>
      <c r="L2229" s="6"/>
      <c r="M2229" s="6"/>
    </row>
    <row r="2230" spans="7:13" s="2" customFormat="1" x14ac:dyDescent="0.35">
      <c r="G2230" s="6"/>
      <c r="H2230" s="6"/>
      <c r="I2230" s="6"/>
      <c r="J2230" s="6"/>
      <c r="K2230" s="6"/>
      <c r="L2230" s="6"/>
      <c r="M2230" s="6"/>
    </row>
    <row r="2231" spans="7:13" s="2" customFormat="1" x14ac:dyDescent="0.35">
      <c r="G2231" s="6"/>
      <c r="H2231" s="6"/>
      <c r="I2231" s="6"/>
      <c r="J2231" s="6"/>
      <c r="K2231" s="6"/>
      <c r="L2231" s="6"/>
      <c r="M2231" s="6"/>
    </row>
    <row r="2232" spans="7:13" s="2" customFormat="1" x14ac:dyDescent="0.35">
      <c r="G2232" s="6"/>
      <c r="H2232" s="6"/>
      <c r="I2232" s="6"/>
      <c r="J2232" s="6"/>
      <c r="K2232" s="6"/>
      <c r="L2232" s="6"/>
      <c r="M2232" s="6"/>
    </row>
    <row r="2233" spans="7:13" s="2" customFormat="1" x14ac:dyDescent="0.35">
      <c r="G2233" s="6"/>
      <c r="H2233" s="6"/>
      <c r="I2233" s="6"/>
      <c r="J2233" s="6"/>
      <c r="K2233" s="6"/>
      <c r="L2233" s="6"/>
      <c r="M2233" s="6"/>
    </row>
    <row r="2234" spans="7:13" s="2" customFormat="1" x14ac:dyDescent="0.35">
      <c r="G2234" s="6"/>
      <c r="H2234" s="6"/>
      <c r="I2234" s="6"/>
      <c r="J2234" s="6"/>
      <c r="K2234" s="6"/>
      <c r="L2234" s="6"/>
      <c r="M2234" s="6"/>
    </row>
    <row r="2235" spans="7:13" s="2" customFormat="1" x14ac:dyDescent="0.35">
      <c r="G2235" s="6"/>
      <c r="H2235" s="6"/>
      <c r="I2235" s="6"/>
      <c r="J2235" s="6"/>
      <c r="K2235" s="6"/>
      <c r="L2235" s="6"/>
      <c r="M2235" s="6"/>
    </row>
    <row r="2236" spans="7:13" s="2" customFormat="1" x14ac:dyDescent="0.35">
      <c r="G2236" s="6"/>
      <c r="H2236" s="6"/>
      <c r="I2236" s="6"/>
      <c r="J2236" s="6"/>
      <c r="K2236" s="6"/>
      <c r="L2236" s="6"/>
      <c r="M2236" s="6"/>
    </row>
    <row r="2237" spans="7:13" s="2" customFormat="1" x14ac:dyDescent="0.35">
      <c r="G2237" s="6"/>
      <c r="H2237" s="6"/>
      <c r="I2237" s="6"/>
      <c r="J2237" s="6"/>
      <c r="K2237" s="6"/>
      <c r="L2237" s="6"/>
      <c r="M2237" s="6"/>
    </row>
    <row r="2238" spans="7:13" s="2" customFormat="1" x14ac:dyDescent="0.35">
      <c r="G2238" s="6"/>
      <c r="H2238" s="6"/>
      <c r="I2238" s="6"/>
      <c r="J2238" s="6"/>
      <c r="K2238" s="6"/>
      <c r="L2238" s="6"/>
      <c r="M2238" s="6"/>
    </row>
    <row r="2239" spans="7:13" s="2" customFormat="1" x14ac:dyDescent="0.35">
      <c r="G2239" s="6"/>
      <c r="H2239" s="6"/>
      <c r="I2239" s="6"/>
      <c r="J2239" s="6"/>
      <c r="K2239" s="6"/>
      <c r="L2239" s="6"/>
      <c r="M2239" s="6"/>
    </row>
    <row r="2240" spans="7:13" s="2" customFormat="1" x14ac:dyDescent="0.35">
      <c r="G2240" s="6"/>
      <c r="H2240" s="6"/>
      <c r="I2240" s="6"/>
      <c r="J2240" s="6"/>
      <c r="K2240" s="6"/>
      <c r="L2240" s="6"/>
      <c r="M2240" s="6"/>
    </row>
    <row r="2241" spans="7:13" s="2" customFormat="1" x14ac:dyDescent="0.35">
      <c r="G2241" s="6"/>
      <c r="H2241" s="6"/>
      <c r="I2241" s="6"/>
      <c r="J2241" s="6"/>
      <c r="K2241" s="6"/>
      <c r="L2241" s="6"/>
      <c r="M2241" s="6"/>
    </row>
    <row r="2242" spans="7:13" s="2" customFormat="1" x14ac:dyDescent="0.35">
      <c r="G2242" s="6"/>
      <c r="H2242" s="6"/>
      <c r="I2242" s="6"/>
      <c r="J2242" s="6"/>
      <c r="K2242" s="6"/>
      <c r="L2242" s="6"/>
      <c r="M2242" s="6"/>
    </row>
    <row r="2243" spans="7:13" s="2" customFormat="1" x14ac:dyDescent="0.35">
      <c r="G2243" s="6"/>
      <c r="H2243" s="6"/>
      <c r="I2243" s="6"/>
      <c r="J2243" s="6"/>
      <c r="K2243" s="6"/>
      <c r="L2243" s="6"/>
      <c r="M2243" s="6"/>
    </row>
    <row r="2244" spans="7:13" s="2" customFormat="1" x14ac:dyDescent="0.35">
      <c r="G2244" s="6"/>
      <c r="H2244" s="6"/>
      <c r="I2244" s="6"/>
      <c r="J2244" s="6"/>
      <c r="K2244" s="6"/>
      <c r="L2244" s="6"/>
      <c r="M2244" s="6"/>
    </row>
    <row r="2245" spans="7:13" s="2" customFormat="1" x14ac:dyDescent="0.35">
      <c r="G2245" s="6"/>
      <c r="H2245" s="6"/>
      <c r="I2245" s="6"/>
      <c r="J2245" s="6"/>
      <c r="K2245" s="6"/>
      <c r="L2245" s="6"/>
      <c r="M2245" s="6"/>
    </row>
    <row r="2246" spans="7:13" s="2" customFormat="1" x14ac:dyDescent="0.35">
      <c r="G2246" s="6"/>
      <c r="H2246" s="6"/>
      <c r="I2246" s="6"/>
      <c r="J2246" s="6"/>
      <c r="K2246" s="6"/>
      <c r="L2246" s="6"/>
      <c r="M2246" s="6"/>
    </row>
    <row r="2247" spans="7:13" s="2" customFormat="1" x14ac:dyDescent="0.35">
      <c r="G2247" s="6"/>
      <c r="H2247" s="6"/>
      <c r="I2247" s="6"/>
      <c r="J2247" s="6"/>
      <c r="K2247" s="6"/>
      <c r="L2247" s="6"/>
      <c r="M2247" s="6"/>
    </row>
    <row r="2248" spans="7:13" s="2" customFormat="1" x14ac:dyDescent="0.35">
      <c r="G2248" s="6"/>
      <c r="H2248" s="6"/>
      <c r="I2248" s="6"/>
      <c r="J2248" s="6"/>
      <c r="K2248" s="6"/>
      <c r="L2248" s="6"/>
      <c r="M2248" s="6"/>
    </row>
    <row r="2249" spans="7:13" s="2" customFormat="1" x14ac:dyDescent="0.35">
      <c r="G2249" s="6"/>
      <c r="H2249" s="6"/>
      <c r="I2249" s="6"/>
      <c r="J2249" s="6"/>
      <c r="K2249" s="6"/>
      <c r="L2249" s="6"/>
      <c r="M2249" s="6"/>
    </row>
    <row r="2250" spans="7:13" s="2" customFormat="1" x14ac:dyDescent="0.35">
      <c r="G2250" s="6"/>
      <c r="H2250" s="6"/>
      <c r="I2250" s="6"/>
      <c r="J2250" s="6"/>
      <c r="K2250" s="6"/>
      <c r="L2250" s="6"/>
      <c r="M2250" s="6"/>
    </row>
    <row r="2251" spans="7:13" s="2" customFormat="1" x14ac:dyDescent="0.35">
      <c r="G2251" s="6"/>
      <c r="H2251" s="6"/>
      <c r="I2251" s="6"/>
      <c r="J2251" s="6"/>
      <c r="K2251" s="6"/>
      <c r="L2251" s="6"/>
      <c r="M2251" s="6"/>
    </row>
    <row r="2252" spans="7:13" s="2" customFormat="1" x14ac:dyDescent="0.35">
      <c r="G2252" s="6"/>
      <c r="H2252" s="6"/>
      <c r="I2252" s="6"/>
      <c r="J2252" s="6"/>
      <c r="K2252" s="6"/>
      <c r="L2252" s="6"/>
      <c r="M2252" s="6"/>
    </row>
    <row r="2253" spans="7:13" s="2" customFormat="1" x14ac:dyDescent="0.35">
      <c r="G2253" s="6"/>
      <c r="H2253" s="6"/>
      <c r="I2253" s="6"/>
      <c r="J2253" s="6"/>
      <c r="K2253" s="6"/>
      <c r="L2253" s="6"/>
      <c r="M2253" s="6"/>
    </row>
    <row r="2254" spans="7:13" s="2" customFormat="1" x14ac:dyDescent="0.35">
      <c r="G2254" s="6"/>
      <c r="H2254" s="6"/>
      <c r="I2254" s="6"/>
      <c r="J2254" s="6"/>
      <c r="K2254" s="6"/>
      <c r="L2254" s="6"/>
      <c r="M2254" s="6"/>
    </row>
    <row r="2255" spans="7:13" s="2" customFormat="1" x14ac:dyDescent="0.35">
      <c r="G2255" s="6"/>
      <c r="H2255" s="6"/>
      <c r="I2255" s="6"/>
      <c r="J2255" s="6"/>
      <c r="K2255" s="6"/>
      <c r="L2255" s="6"/>
      <c r="M2255" s="6"/>
    </row>
    <row r="2256" spans="7:13" s="2" customFormat="1" x14ac:dyDescent="0.35">
      <c r="G2256" s="6"/>
      <c r="H2256" s="6"/>
      <c r="I2256" s="6"/>
      <c r="J2256" s="6"/>
      <c r="K2256" s="6"/>
      <c r="L2256" s="6"/>
      <c r="M2256" s="6"/>
    </row>
    <row r="2257" spans="7:13" s="2" customFormat="1" x14ac:dyDescent="0.35">
      <c r="G2257" s="6"/>
      <c r="H2257" s="6"/>
      <c r="I2257" s="6"/>
      <c r="J2257" s="6"/>
      <c r="K2257" s="6"/>
      <c r="L2257" s="6"/>
      <c r="M2257" s="6"/>
    </row>
    <row r="2258" spans="7:13" s="2" customFormat="1" x14ac:dyDescent="0.35">
      <c r="G2258" s="6"/>
      <c r="H2258" s="6"/>
      <c r="I2258" s="6"/>
      <c r="J2258" s="6"/>
      <c r="K2258" s="6"/>
      <c r="L2258" s="6"/>
      <c r="M2258" s="6"/>
    </row>
    <row r="2259" spans="7:13" s="2" customFormat="1" x14ac:dyDescent="0.35">
      <c r="G2259" s="6"/>
      <c r="H2259" s="6"/>
      <c r="I2259" s="6"/>
      <c r="J2259" s="6"/>
      <c r="K2259" s="6"/>
      <c r="L2259" s="6"/>
      <c r="M2259" s="6"/>
    </row>
    <row r="2260" spans="7:13" s="2" customFormat="1" x14ac:dyDescent="0.35">
      <c r="G2260" s="6"/>
      <c r="H2260" s="6"/>
      <c r="I2260" s="6"/>
      <c r="J2260" s="6"/>
      <c r="K2260" s="6"/>
      <c r="L2260" s="6"/>
      <c r="M2260" s="6"/>
    </row>
    <row r="2261" spans="7:13" s="2" customFormat="1" x14ac:dyDescent="0.35">
      <c r="G2261" s="6"/>
      <c r="H2261" s="6"/>
      <c r="I2261" s="6"/>
      <c r="J2261" s="6"/>
      <c r="K2261" s="6"/>
      <c r="L2261" s="6"/>
      <c r="M2261" s="6"/>
    </row>
    <row r="2262" spans="7:13" s="2" customFormat="1" x14ac:dyDescent="0.35">
      <c r="G2262" s="6"/>
      <c r="H2262" s="6"/>
      <c r="I2262" s="6"/>
      <c r="J2262" s="6"/>
      <c r="K2262" s="6"/>
      <c r="L2262" s="6"/>
      <c r="M2262" s="6"/>
    </row>
    <row r="2263" spans="7:13" s="2" customFormat="1" x14ac:dyDescent="0.35">
      <c r="G2263" s="6"/>
      <c r="H2263" s="6"/>
      <c r="I2263" s="6"/>
      <c r="J2263" s="6"/>
      <c r="K2263" s="6"/>
      <c r="L2263" s="6"/>
      <c r="M2263" s="6"/>
    </row>
    <row r="2264" spans="7:13" s="2" customFormat="1" x14ac:dyDescent="0.35">
      <c r="G2264" s="6"/>
      <c r="H2264" s="6"/>
      <c r="I2264" s="6"/>
      <c r="J2264" s="6"/>
      <c r="K2264" s="6"/>
      <c r="L2264" s="6"/>
      <c r="M2264" s="6"/>
    </row>
    <row r="2265" spans="7:13" s="2" customFormat="1" x14ac:dyDescent="0.35">
      <c r="G2265" s="6"/>
      <c r="H2265" s="6"/>
      <c r="I2265" s="6"/>
      <c r="J2265" s="6"/>
      <c r="K2265" s="6"/>
      <c r="L2265" s="6"/>
      <c r="M2265" s="6"/>
    </row>
    <row r="2266" spans="7:13" s="2" customFormat="1" x14ac:dyDescent="0.35">
      <c r="G2266" s="6"/>
      <c r="H2266" s="6"/>
      <c r="I2266" s="6"/>
      <c r="J2266" s="6"/>
      <c r="K2266" s="6"/>
      <c r="L2266" s="6"/>
      <c r="M2266" s="6"/>
    </row>
    <row r="2267" spans="7:13" s="2" customFormat="1" x14ac:dyDescent="0.35">
      <c r="G2267" s="6"/>
      <c r="H2267" s="6"/>
      <c r="I2267" s="6"/>
      <c r="J2267" s="6"/>
      <c r="K2267" s="6"/>
      <c r="L2267" s="6"/>
      <c r="M2267" s="6"/>
    </row>
    <row r="2268" spans="7:13" s="2" customFormat="1" x14ac:dyDescent="0.35">
      <c r="G2268" s="6"/>
      <c r="H2268" s="6"/>
      <c r="I2268" s="6"/>
      <c r="J2268" s="6"/>
      <c r="K2268" s="6"/>
      <c r="L2268" s="6"/>
      <c r="M2268" s="6"/>
    </row>
    <row r="2269" spans="7:13" s="2" customFormat="1" x14ac:dyDescent="0.35">
      <c r="G2269" s="6"/>
      <c r="H2269" s="6"/>
      <c r="I2269" s="6"/>
      <c r="J2269" s="6"/>
      <c r="K2269" s="6"/>
      <c r="L2269" s="6"/>
      <c r="M2269" s="6"/>
    </row>
    <row r="2270" spans="7:13" s="2" customFormat="1" x14ac:dyDescent="0.35">
      <c r="G2270" s="6"/>
      <c r="H2270" s="6"/>
      <c r="I2270" s="6"/>
      <c r="J2270" s="6"/>
      <c r="K2270" s="6"/>
      <c r="L2270" s="6"/>
      <c r="M2270" s="6"/>
    </row>
    <row r="2271" spans="7:13" s="2" customFormat="1" x14ac:dyDescent="0.35">
      <c r="G2271" s="6"/>
      <c r="H2271" s="6"/>
      <c r="I2271" s="6"/>
      <c r="J2271" s="6"/>
      <c r="K2271" s="6"/>
      <c r="L2271" s="6"/>
      <c r="M2271" s="6"/>
    </row>
    <row r="2272" spans="7:13" s="2" customFormat="1" x14ac:dyDescent="0.35">
      <c r="G2272" s="6"/>
      <c r="H2272" s="6"/>
      <c r="I2272" s="6"/>
      <c r="J2272" s="6"/>
      <c r="K2272" s="6"/>
      <c r="L2272" s="6"/>
      <c r="M2272" s="6"/>
    </row>
    <row r="2273" spans="7:13" s="2" customFormat="1" x14ac:dyDescent="0.35">
      <c r="G2273" s="6"/>
      <c r="H2273" s="6"/>
      <c r="I2273" s="6"/>
      <c r="J2273" s="6"/>
      <c r="K2273" s="6"/>
      <c r="L2273" s="6"/>
      <c r="M2273" s="6"/>
    </row>
    <row r="2274" spans="7:13" s="2" customFormat="1" x14ac:dyDescent="0.35">
      <c r="G2274" s="6"/>
      <c r="H2274" s="6"/>
      <c r="I2274" s="6"/>
      <c r="J2274" s="6"/>
      <c r="K2274" s="6"/>
      <c r="L2274" s="6"/>
      <c r="M2274" s="6"/>
    </row>
    <row r="2275" spans="7:13" s="2" customFormat="1" x14ac:dyDescent="0.35">
      <c r="G2275" s="6"/>
      <c r="H2275" s="6"/>
      <c r="I2275" s="6"/>
      <c r="J2275" s="6"/>
      <c r="K2275" s="6"/>
      <c r="L2275" s="6"/>
      <c r="M2275" s="6"/>
    </row>
    <row r="2276" spans="7:13" s="2" customFormat="1" x14ac:dyDescent="0.35">
      <c r="G2276" s="6"/>
      <c r="H2276" s="6"/>
      <c r="I2276" s="6"/>
      <c r="J2276" s="6"/>
      <c r="K2276" s="6"/>
      <c r="L2276" s="6"/>
      <c r="M2276" s="6"/>
    </row>
    <row r="2277" spans="7:13" s="2" customFormat="1" x14ac:dyDescent="0.35">
      <c r="G2277" s="6"/>
      <c r="H2277" s="6"/>
      <c r="I2277" s="6"/>
      <c r="J2277" s="6"/>
      <c r="K2277" s="6"/>
      <c r="L2277" s="6"/>
      <c r="M2277" s="6"/>
    </row>
    <row r="2278" spans="7:13" s="2" customFormat="1" x14ac:dyDescent="0.35">
      <c r="G2278" s="6"/>
      <c r="H2278" s="6"/>
      <c r="I2278" s="6"/>
      <c r="J2278" s="6"/>
      <c r="K2278" s="6"/>
      <c r="L2278" s="6"/>
      <c r="M2278" s="6"/>
    </row>
    <row r="2279" spans="7:13" s="2" customFormat="1" x14ac:dyDescent="0.35">
      <c r="G2279" s="6"/>
      <c r="H2279" s="6"/>
      <c r="I2279" s="6"/>
      <c r="J2279" s="6"/>
      <c r="K2279" s="6"/>
      <c r="L2279" s="6"/>
      <c r="M2279" s="6"/>
    </row>
    <row r="2280" spans="7:13" s="2" customFormat="1" x14ac:dyDescent="0.35">
      <c r="G2280" s="6"/>
      <c r="H2280" s="6"/>
      <c r="I2280" s="6"/>
      <c r="J2280" s="6"/>
      <c r="K2280" s="6"/>
      <c r="L2280" s="6"/>
      <c r="M2280" s="6"/>
    </row>
    <row r="2281" spans="7:13" s="2" customFormat="1" x14ac:dyDescent="0.35">
      <c r="G2281" s="6"/>
      <c r="H2281" s="6"/>
      <c r="I2281" s="6"/>
      <c r="J2281" s="6"/>
      <c r="K2281" s="6"/>
      <c r="L2281" s="6"/>
      <c r="M2281" s="6"/>
    </row>
    <row r="2282" spans="7:13" s="2" customFormat="1" x14ac:dyDescent="0.35">
      <c r="G2282" s="6"/>
      <c r="H2282" s="6"/>
      <c r="I2282" s="6"/>
      <c r="J2282" s="6"/>
      <c r="K2282" s="6"/>
      <c r="L2282" s="6"/>
      <c r="M2282" s="6"/>
    </row>
    <row r="2283" spans="7:13" s="2" customFormat="1" x14ac:dyDescent="0.35">
      <c r="G2283" s="6"/>
      <c r="H2283" s="6"/>
      <c r="I2283" s="6"/>
      <c r="J2283" s="6"/>
      <c r="K2283" s="6"/>
      <c r="L2283" s="6"/>
      <c r="M2283" s="6"/>
    </row>
    <row r="2284" spans="7:13" s="2" customFormat="1" x14ac:dyDescent="0.35">
      <c r="G2284" s="6"/>
      <c r="H2284" s="6"/>
      <c r="I2284" s="6"/>
      <c r="J2284" s="6"/>
      <c r="K2284" s="6"/>
      <c r="L2284" s="6"/>
      <c r="M2284" s="6"/>
    </row>
    <row r="2285" spans="7:13" s="2" customFormat="1" x14ac:dyDescent="0.35">
      <c r="G2285" s="6"/>
      <c r="H2285" s="6"/>
      <c r="I2285" s="6"/>
      <c r="J2285" s="6"/>
      <c r="K2285" s="6"/>
      <c r="L2285" s="6"/>
      <c r="M2285" s="6"/>
    </row>
    <row r="2286" spans="7:13" s="2" customFormat="1" x14ac:dyDescent="0.35">
      <c r="G2286" s="6"/>
      <c r="H2286" s="6"/>
      <c r="I2286" s="6"/>
      <c r="J2286" s="6"/>
      <c r="K2286" s="6"/>
      <c r="L2286" s="6"/>
      <c r="M2286" s="6"/>
    </row>
    <row r="2287" spans="7:13" s="2" customFormat="1" x14ac:dyDescent="0.35">
      <c r="G2287" s="6"/>
      <c r="H2287" s="6"/>
      <c r="I2287" s="6"/>
      <c r="J2287" s="6"/>
      <c r="K2287" s="6"/>
      <c r="L2287" s="6"/>
      <c r="M2287" s="6"/>
    </row>
    <row r="2288" spans="7:13" s="2" customFormat="1" x14ac:dyDescent="0.35">
      <c r="G2288" s="6"/>
      <c r="H2288" s="6"/>
      <c r="I2288" s="6"/>
      <c r="J2288" s="6"/>
      <c r="K2288" s="6"/>
      <c r="L2288" s="6"/>
      <c r="M2288" s="6"/>
    </row>
    <row r="2289" spans="7:13" s="2" customFormat="1" x14ac:dyDescent="0.35">
      <c r="G2289" s="6"/>
      <c r="H2289" s="6"/>
      <c r="I2289" s="6"/>
      <c r="J2289" s="6"/>
      <c r="K2289" s="6"/>
      <c r="L2289" s="6"/>
      <c r="M2289" s="6"/>
    </row>
    <row r="2290" spans="7:13" s="2" customFormat="1" x14ac:dyDescent="0.35">
      <c r="G2290" s="6"/>
      <c r="H2290" s="6"/>
      <c r="I2290" s="6"/>
      <c r="J2290" s="6"/>
      <c r="K2290" s="6"/>
      <c r="L2290" s="6"/>
      <c r="M2290" s="6"/>
    </row>
    <row r="2291" spans="7:13" s="2" customFormat="1" x14ac:dyDescent="0.35">
      <c r="G2291" s="6"/>
      <c r="H2291" s="6"/>
      <c r="I2291" s="6"/>
      <c r="J2291" s="6"/>
      <c r="K2291" s="6"/>
      <c r="L2291" s="6"/>
      <c r="M2291" s="6"/>
    </row>
    <row r="2292" spans="7:13" s="2" customFormat="1" x14ac:dyDescent="0.35">
      <c r="G2292" s="6"/>
      <c r="H2292" s="6"/>
      <c r="I2292" s="6"/>
      <c r="J2292" s="6"/>
      <c r="K2292" s="6"/>
      <c r="L2292" s="6"/>
      <c r="M2292" s="6"/>
    </row>
    <row r="2293" spans="7:13" s="2" customFormat="1" x14ac:dyDescent="0.35">
      <c r="G2293" s="6"/>
      <c r="H2293" s="6"/>
      <c r="I2293" s="6"/>
      <c r="J2293" s="6"/>
      <c r="K2293" s="6"/>
      <c r="L2293" s="6"/>
      <c r="M2293" s="6"/>
    </row>
    <row r="2294" spans="7:13" s="2" customFormat="1" x14ac:dyDescent="0.35">
      <c r="G2294" s="6"/>
      <c r="H2294" s="6"/>
      <c r="I2294" s="6"/>
      <c r="J2294" s="6"/>
      <c r="K2294" s="6"/>
      <c r="L2294" s="6"/>
      <c r="M2294" s="6"/>
    </row>
    <row r="2295" spans="7:13" s="2" customFormat="1" x14ac:dyDescent="0.35">
      <c r="G2295" s="6"/>
      <c r="H2295" s="6"/>
      <c r="I2295" s="6"/>
      <c r="J2295" s="6"/>
      <c r="K2295" s="6"/>
      <c r="L2295" s="6"/>
      <c r="M2295" s="6"/>
    </row>
    <row r="2296" spans="7:13" s="2" customFormat="1" x14ac:dyDescent="0.35">
      <c r="G2296" s="6"/>
      <c r="H2296" s="6"/>
      <c r="I2296" s="6"/>
      <c r="J2296" s="6"/>
      <c r="K2296" s="6"/>
      <c r="L2296" s="6"/>
      <c r="M2296" s="6"/>
    </row>
    <row r="2297" spans="7:13" s="2" customFormat="1" x14ac:dyDescent="0.35">
      <c r="G2297" s="6"/>
      <c r="H2297" s="6"/>
      <c r="I2297" s="6"/>
      <c r="J2297" s="6"/>
      <c r="K2297" s="6"/>
      <c r="L2297" s="6"/>
      <c r="M2297" s="6"/>
    </row>
    <row r="2298" spans="7:13" s="2" customFormat="1" x14ac:dyDescent="0.35">
      <c r="G2298" s="6"/>
      <c r="H2298" s="6"/>
      <c r="I2298" s="6"/>
      <c r="J2298" s="6"/>
      <c r="K2298" s="6"/>
      <c r="L2298" s="6"/>
      <c r="M2298" s="6"/>
    </row>
    <row r="2299" spans="7:13" s="2" customFormat="1" x14ac:dyDescent="0.35">
      <c r="G2299" s="6"/>
      <c r="H2299" s="6"/>
      <c r="I2299" s="6"/>
      <c r="J2299" s="6"/>
      <c r="K2299" s="6"/>
      <c r="L2299" s="6"/>
      <c r="M2299" s="6"/>
    </row>
    <row r="2300" spans="7:13" s="2" customFormat="1" x14ac:dyDescent="0.35">
      <c r="G2300" s="6"/>
      <c r="H2300" s="6"/>
      <c r="I2300" s="6"/>
      <c r="J2300" s="6"/>
      <c r="K2300" s="6"/>
      <c r="L2300" s="6"/>
      <c r="M2300" s="6"/>
    </row>
    <row r="2301" spans="7:13" s="2" customFormat="1" x14ac:dyDescent="0.35">
      <c r="G2301" s="6"/>
      <c r="H2301" s="6"/>
      <c r="I2301" s="6"/>
      <c r="J2301" s="6"/>
      <c r="K2301" s="6"/>
      <c r="L2301" s="6"/>
      <c r="M2301" s="6"/>
    </row>
    <row r="2302" spans="7:13" s="2" customFormat="1" x14ac:dyDescent="0.35">
      <c r="G2302" s="6"/>
      <c r="H2302" s="6"/>
      <c r="I2302" s="6"/>
      <c r="J2302" s="6"/>
      <c r="K2302" s="6"/>
      <c r="L2302" s="6"/>
      <c r="M2302" s="6"/>
    </row>
    <row r="2303" spans="7:13" s="2" customFormat="1" x14ac:dyDescent="0.35">
      <c r="G2303" s="6"/>
      <c r="H2303" s="6"/>
      <c r="I2303" s="6"/>
      <c r="J2303" s="6"/>
      <c r="K2303" s="6"/>
      <c r="L2303" s="6"/>
      <c r="M2303" s="6"/>
    </row>
    <row r="2304" spans="7:13" s="2" customFormat="1" x14ac:dyDescent="0.35">
      <c r="G2304" s="6"/>
      <c r="H2304" s="6"/>
      <c r="I2304" s="6"/>
      <c r="J2304" s="6"/>
      <c r="K2304" s="6"/>
      <c r="L2304" s="6"/>
      <c r="M2304" s="6"/>
    </row>
    <row r="2305" spans="7:13" s="2" customFormat="1" x14ac:dyDescent="0.35">
      <c r="G2305" s="6"/>
      <c r="H2305" s="6"/>
      <c r="I2305" s="6"/>
      <c r="J2305" s="6"/>
      <c r="K2305" s="6"/>
      <c r="L2305" s="6"/>
      <c r="M2305" s="6"/>
    </row>
    <row r="2306" spans="7:13" s="2" customFormat="1" x14ac:dyDescent="0.35">
      <c r="G2306" s="6"/>
      <c r="H2306" s="6"/>
      <c r="I2306" s="6"/>
      <c r="J2306" s="6"/>
      <c r="K2306" s="6"/>
      <c r="L2306" s="6"/>
      <c r="M2306" s="6"/>
    </row>
    <row r="2307" spans="7:13" s="2" customFormat="1" x14ac:dyDescent="0.35">
      <c r="G2307" s="6"/>
      <c r="H2307" s="6"/>
      <c r="I2307" s="6"/>
      <c r="J2307" s="6"/>
      <c r="K2307" s="6"/>
      <c r="L2307" s="6"/>
      <c r="M2307" s="6"/>
    </row>
    <row r="2308" spans="7:13" s="2" customFormat="1" x14ac:dyDescent="0.35">
      <c r="G2308" s="6"/>
      <c r="H2308" s="6"/>
      <c r="I2308" s="6"/>
      <c r="J2308" s="6"/>
      <c r="K2308" s="6"/>
      <c r="L2308" s="6"/>
      <c r="M2308" s="6"/>
    </row>
    <row r="2309" spans="7:13" s="2" customFormat="1" x14ac:dyDescent="0.35">
      <c r="G2309" s="6"/>
      <c r="H2309" s="6"/>
      <c r="I2309" s="6"/>
      <c r="J2309" s="6"/>
      <c r="K2309" s="6"/>
      <c r="L2309" s="6"/>
      <c r="M2309" s="6"/>
    </row>
    <row r="2310" spans="7:13" s="2" customFormat="1" x14ac:dyDescent="0.35">
      <c r="G2310" s="6"/>
      <c r="H2310" s="6"/>
      <c r="I2310" s="6"/>
      <c r="J2310" s="6"/>
      <c r="K2310" s="6"/>
      <c r="L2310" s="6"/>
      <c r="M2310" s="6"/>
    </row>
    <row r="2311" spans="7:13" s="2" customFormat="1" x14ac:dyDescent="0.35">
      <c r="G2311" s="6"/>
      <c r="H2311" s="6"/>
      <c r="I2311" s="6"/>
      <c r="J2311" s="6"/>
      <c r="K2311" s="6"/>
      <c r="L2311" s="6"/>
      <c r="M2311" s="6"/>
    </row>
    <row r="2312" spans="7:13" s="2" customFormat="1" x14ac:dyDescent="0.35">
      <c r="G2312" s="6"/>
      <c r="H2312" s="6"/>
      <c r="I2312" s="6"/>
      <c r="J2312" s="6"/>
      <c r="K2312" s="6"/>
      <c r="L2312" s="6"/>
      <c r="M2312" s="6"/>
    </row>
    <row r="2313" spans="7:13" s="2" customFormat="1" x14ac:dyDescent="0.35">
      <c r="G2313" s="6"/>
      <c r="H2313" s="6"/>
      <c r="I2313" s="6"/>
      <c r="J2313" s="6"/>
      <c r="K2313" s="6"/>
      <c r="L2313" s="6"/>
      <c r="M2313" s="6"/>
    </row>
    <row r="2314" spans="7:13" s="2" customFormat="1" x14ac:dyDescent="0.35">
      <c r="G2314" s="6"/>
      <c r="H2314" s="6"/>
      <c r="I2314" s="6"/>
      <c r="J2314" s="6"/>
      <c r="K2314" s="6"/>
      <c r="L2314" s="6"/>
      <c r="M2314" s="6"/>
    </row>
    <row r="2315" spans="7:13" s="2" customFormat="1" x14ac:dyDescent="0.35">
      <c r="G2315" s="6"/>
      <c r="H2315" s="6"/>
      <c r="I2315" s="6"/>
      <c r="J2315" s="6"/>
      <c r="K2315" s="6"/>
      <c r="L2315" s="6"/>
      <c r="M2315" s="6"/>
    </row>
    <row r="2316" spans="7:13" s="2" customFormat="1" x14ac:dyDescent="0.35">
      <c r="G2316" s="6"/>
      <c r="H2316" s="6"/>
      <c r="I2316" s="6"/>
      <c r="J2316" s="6"/>
      <c r="K2316" s="6"/>
      <c r="L2316" s="6"/>
      <c r="M2316" s="6"/>
    </row>
    <row r="2317" spans="7:13" s="2" customFormat="1" x14ac:dyDescent="0.35">
      <c r="G2317" s="6"/>
      <c r="H2317" s="6"/>
      <c r="I2317" s="6"/>
      <c r="J2317" s="6"/>
      <c r="K2317" s="6"/>
      <c r="L2317" s="6"/>
      <c r="M2317" s="6"/>
    </row>
    <row r="2318" spans="7:13" s="2" customFormat="1" x14ac:dyDescent="0.35">
      <c r="G2318" s="6"/>
      <c r="H2318" s="6"/>
      <c r="I2318" s="6"/>
      <c r="J2318" s="6"/>
      <c r="K2318" s="6"/>
      <c r="L2318" s="6"/>
      <c r="M2318" s="6"/>
    </row>
    <row r="2319" spans="7:13" s="2" customFormat="1" x14ac:dyDescent="0.35">
      <c r="G2319" s="6"/>
      <c r="H2319" s="6"/>
      <c r="I2319" s="6"/>
      <c r="J2319" s="6"/>
      <c r="K2319" s="6"/>
      <c r="L2319" s="6"/>
      <c r="M2319" s="6"/>
    </row>
    <row r="2320" spans="7:13" s="2" customFormat="1" x14ac:dyDescent="0.35">
      <c r="G2320" s="6"/>
      <c r="H2320" s="6"/>
      <c r="I2320" s="6"/>
      <c r="J2320" s="6"/>
      <c r="K2320" s="6"/>
      <c r="L2320" s="6"/>
      <c r="M2320" s="6"/>
    </row>
    <row r="2321" spans="7:13" s="2" customFormat="1" x14ac:dyDescent="0.35">
      <c r="G2321" s="6"/>
      <c r="H2321" s="6"/>
      <c r="I2321" s="6"/>
      <c r="J2321" s="6"/>
      <c r="K2321" s="6"/>
      <c r="L2321" s="6"/>
      <c r="M2321" s="6"/>
    </row>
    <row r="2322" spans="7:13" s="2" customFormat="1" x14ac:dyDescent="0.35">
      <c r="G2322" s="6"/>
      <c r="H2322" s="6"/>
      <c r="I2322" s="6"/>
      <c r="J2322" s="6"/>
      <c r="K2322" s="6"/>
      <c r="L2322" s="6"/>
      <c r="M2322" s="6"/>
    </row>
    <row r="2323" spans="7:13" s="2" customFormat="1" x14ac:dyDescent="0.35">
      <c r="G2323" s="6"/>
      <c r="H2323" s="6"/>
      <c r="I2323" s="6"/>
      <c r="J2323" s="6"/>
      <c r="K2323" s="6"/>
      <c r="L2323" s="6"/>
      <c r="M2323" s="6"/>
    </row>
    <row r="2324" spans="7:13" s="2" customFormat="1" x14ac:dyDescent="0.35">
      <c r="G2324" s="6"/>
      <c r="H2324" s="6"/>
      <c r="I2324" s="6"/>
      <c r="J2324" s="6"/>
      <c r="K2324" s="6"/>
      <c r="L2324" s="6"/>
      <c r="M2324" s="6"/>
    </row>
    <row r="2325" spans="7:13" s="2" customFormat="1" x14ac:dyDescent="0.35">
      <c r="G2325" s="6"/>
      <c r="H2325" s="6"/>
      <c r="I2325" s="6"/>
      <c r="J2325" s="6"/>
      <c r="K2325" s="6"/>
      <c r="L2325" s="6"/>
      <c r="M2325" s="6"/>
    </row>
    <row r="2326" spans="7:13" s="2" customFormat="1" x14ac:dyDescent="0.35">
      <c r="G2326" s="6"/>
      <c r="H2326" s="6"/>
      <c r="I2326" s="6"/>
      <c r="J2326" s="6"/>
      <c r="K2326" s="6"/>
      <c r="L2326" s="6"/>
      <c r="M2326" s="6"/>
    </row>
    <row r="2327" spans="7:13" s="2" customFormat="1" x14ac:dyDescent="0.35">
      <c r="G2327" s="6"/>
      <c r="H2327" s="6"/>
      <c r="I2327" s="6"/>
      <c r="J2327" s="6"/>
      <c r="K2327" s="6"/>
      <c r="L2327" s="6"/>
      <c r="M2327" s="6"/>
    </row>
    <row r="2328" spans="7:13" s="2" customFormat="1" x14ac:dyDescent="0.35">
      <c r="G2328" s="6"/>
      <c r="H2328" s="6"/>
      <c r="I2328" s="6"/>
      <c r="J2328" s="6"/>
      <c r="K2328" s="6"/>
      <c r="L2328" s="6"/>
      <c r="M2328" s="6"/>
    </row>
    <row r="2329" spans="7:13" s="2" customFormat="1" x14ac:dyDescent="0.35">
      <c r="G2329" s="6"/>
      <c r="H2329" s="6"/>
      <c r="I2329" s="6"/>
      <c r="J2329" s="6"/>
      <c r="K2329" s="6"/>
      <c r="L2329" s="6"/>
      <c r="M2329" s="6"/>
    </row>
    <row r="2330" spans="7:13" s="2" customFormat="1" x14ac:dyDescent="0.35">
      <c r="G2330" s="6"/>
      <c r="H2330" s="6"/>
      <c r="I2330" s="6"/>
      <c r="J2330" s="6"/>
      <c r="K2330" s="6"/>
      <c r="L2330" s="6"/>
      <c r="M2330" s="6"/>
    </row>
    <row r="2331" spans="7:13" s="2" customFormat="1" x14ac:dyDescent="0.35">
      <c r="G2331" s="6"/>
      <c r="H2331" s="6"/>
      <c r="I2331" s="6"/>
      <c r="J2331" s="6"/>
      <c r="K2331" s="6"/>
      <c r="L2331" s="6"/>
      <c r="M2331" s="6"/>
    </row>
    <row r="2332" spans="7:13" s="2" customFormat="1" x14ac:dyDescent="0.35">
      <c r="G2332" s="6"/>
      <c r="H2332" s="6"/>
      <c r="I2332" s="6"/>
      <c r="J2332" s="6"/>
      <c r="K2332" s="6"/>
      <c r="L2332" s="6"/>
      <c r="M2332" s="6"/>
    </row>
    <row r="2333" spans="7:13" s="2" customFormat="1" x14ac:dyDescent="0.35">
      <c r="G2333" s="6"/>
      <c r="H2333" s="6"/>
      <c r="I2333" s="6"/>
      <c r="J2333" s="6"/>
      <c r="K2333" s="6"/>
      <c r="L2333" s="6"/>
      <c r="M2333" s="6"/>
    </row>
    <row r="2334" spans="7:13" s="2" customFormat="1" x14ac:dyDescent="0.35">
      <c r="G2334" s="6"/>
      <c r="H2334" s="6"/>
      <c r="I2334" s="6"/>
      <c r="J2334" s="6"/>
      <c r="K2334" s="6"/>
      <c r="L2334" s="6"/>
      <c r="M2334" s="6"/>
    </row>
    <row r="2335" spans="7:13" s="2" customFormat="1" x14ac:dyDescent="0.35">
      <c r="G2335" s="6"/>
      <c r="H2335" s="6"/>
      <c r="I2335" s="6"/>
      <c r="J2335" s="6"/>
      <c r="K2335" s="6"/>
      <c r="L2335" s="6"/>
      <c r="M2335" s="6"/>
    </row>
    <row r="2336" spans="7:13" s="2" customFormat="1" x14ac:dyDescent="0.35">
      <c r="G2336" s="6"/>
      <c r="H2336" s="6"/>
      <c r="I2336" s="6"/>
      <c r="J2336" s="6"/>
      <c r="K2336" s="6"/>
      <c r="L2336" s="6"/>
      <c r="M2336" s="6"/>
    </row>
    <row r="2337" spans="7:13" s="2" customFormat="1" x14ac:dyDescent="0.35">
      <c r="G2337" s="6"/>
      <c r="H2337" s="6"/>
      <c r="I2337" s="6"/>
      <c r="J2337" s="6"/>
      <c r="K2337" s="6"/>
      <c r="L2337" s="6"/>
      <c r="M2337" s="6"/>
    </row>
    <row r="2338" spans="7:13" s="2" customFormat="1" x14ac:dyDescent="0.35">
      <c r="G2338" s="6"/>
      <c r="H2338" s="6"/>
      <c r="I2338" s="6"/>
      <c r="J2338" s="6"/>
      <c r="K2338" s="6"/>
      <c r="L2338" s="6"/>
      <c r="M2338" s="6"/>
    </row>
    <row r="2339" spans="7:13" s="2" customFormat="1" x14ac:dyDescent="0.35">
      <c r="G2339" s="6"/>
      <c r="H2339" s="6"/>
      <c r="I2339" s="6"/>
      <c r="J2339" s="6"/>
      <c r="K2339" s="6"/>
      <c r="L2339" s="6"/>
      <c r="M2339" s="6"/>
    </row>
    <row r="2340" spans="7:13" s="2" customFormat="1" x14ac:dyDescent="0.35">
      <c r="G2340" s="6"/>
      <c r="H2340" s="6"/>
      <c r="I2340" s="6"/>
      <c r="J2340" s="6"/>
      <c r="K2340" s="6"/>
      <c r="L2340" s="6"/>
      <c r="M2340" s="6"/>
    </row>
    <row r="2341" spans="7:13" s="2" customFormat="1" x14ac:dyDescent="0.35">
      <c r="G2341" s="6"/>
      <c r="H2341" s="6"/>
      <c r="I2341" s="6"/>
      <c r="J2341" s="6"/>
      <c r="K2341" s="6"/>
      <c r="L2341" s="6"/>
      <c r="M2341" s="6"/>
    </row>
    <row r="2342" spans="7:13" s="2" customFormat="1" x14ac:dyDescent="0.35">
      <c r="G2342" s="6"/>
      <c r="H2342" s="6"/>
      <c r="I2342" s="6"/>
      <c r="J2342" s="6"/>
      <c r="K2342" s="6"/>
      <c r="L2342" s="6"/>
      <c r="M2342" s="6"/>
    </row>
    <row r="2343" spans="7:13" s="2" customFormat="1" x14ac:dyDescent="0.35">
      <c r="G2343" s="6"/>
      <c r="H2343" s="6"/>
      <c r="I2343" s="6"/>
      <c r="J2343" s="6"/>
      <c r="K2343" s="6"/>
      <c r="L2343" s="6"/>
      <c r="M2343" s="6"/>
    </row>
    <row r="2344" spans="7:13" s="2" customFormat="1" x14ac:dyDescent="0.35">
      <c r="G2344" s="6"/>
      <c r="H2344" s="6"/>
      <c r="I2344" s="6"/>
      <c r="J2344" s="6"/>
      <c r="K2344" s="6"/>
      <c r="L2344" s="6"/>
      <c r="M2344" s="6"/>
    </row>
    <row r="2345" spans="7:13" s="2" customFormat="1" x14ac:dyDescent="0.35">
      <c r="G2345" s="6"/>
      <c r="H2345" s="6"/>
      <c r="I2345" s="6"/>
      <c r="J2345" s="6"/>
      <c r="K2345" s="6"/>
      <c r="L2345" s="6"/>
      <c r="M2345" s="6"/>
    </row>
    <row r="2346" spans="7:13" s="2" customFormat="1" x14ac:dyDescent="0.35">
      <c r="G2346" s="6"/>
      <c r="H2346" s="6"/>
      <c r="I2346" s="6"/>
      <c r="J2346" s="6"/>
      <c r="K2346" s="6"/>
      <c r="L2346" s="6"/>
      <c r="M2346" s="6"/>
    </row>
    <row r="2347" spans="7:13" s="2" customFormat="1" x14ac:dyDescent="0.35">
      <c r="G2347" s="6"/>
      <c r="H2347" s="6"/>
      <c r="I2347" s="6"/>
      <c r="J2347" s="6"/>
      <c r="K2347" s="6"/>
      <c r="L2347" s="6"/>
      <c r="M2347" s="6"/>
    </row>
    <row r="2348" spans="7:13" s="2" customFormat="1" x14ac:dyDescent="0.35">
      <c r="G2348" s="6"/>
      <c r="H2348" s="6"/>
      <c r="I2348" s="6"/>
      <c r="J2348" s="6"/>
      <c r="K2348" s="6"/>
      <c r="L2348" s="6"/>
      <c r="M2348" s="6"/>
    </row>
    <row r="2349" spans="7:13" s="2" customFormat="1" x14ac:dyDescent="0.35">
      <c r="G2349" s="6"/>
      <c r="H2349" s="6"/>
      <c r="I2349" s="6"/>
      <c r="J2349" s="6"/>
      <c r="K2349" s="6"/>
      <c r="L2349" s="6"/>
      <c r="M2349" s="6"/>
    </row>
    <row r="2350" spans="7:13" s="2" customFormat="1" x14ac:dyDescent="0.35">
      <c r="G2350" s="6"/>
      <c r="H2350" s="6"/>
      <c r="I2350" s="6"/>
      <c r="J2350" s="6"/>
      <c r="K2350" s="6"/>
      <c r="L2350" s="6"/>
      <c r="M2350" s="6"/>
    </row>
    <row r="2351" spans="7:13" s="2" customFormat="1" x14ac:dyDescent="0.35">
      <c r="G2351" s="6"/>
      <c r="H2351" s="6"/>
      <c r="I2351" s="6"/>
      <c r="J2351" s="6"/>
      <c r="K2351" s="6"/>
      <c r="L2351" s="6"/>
      <c r="M2351" s="6"/>
    </row>
    <row r="2352" spans="7:13" s="2" customFormat="1" x14ac:dyDescent="0.35">
      <c r="G2352" s="6"/>
      <c r="H2352" s="6"/>
      <c r="I2352" s="6"/>
      <c r="J2352" s="6"/>
      <c r="K2352" s="6"/>
      <c r="L2352" s="6"/>
      <c r="M2352" s="6"/>
    </row>
    <row r="2353" spans="7:13" s="2" customFormat="1" x14ac:dyDescent="0.35">
      <c r="G2353" s="6"/>
      <c r="H2353" s="6"/>
      <c r="I2353" s="6"/>
      <c r="J2353" s="6"/>
      <c r="K2353" s="6"/>
      <c r="L2353" s="6"/>
      <c r="M2353" s="6"/>
    </row>
    <row r="2354" spans="7:13" s="2" customFormat="1" x14ac:dyDescent="0.35">
      <c r="G2354" s="6"/>
      <c r="H2354" s="6"/>
      <c r="I2354" s="6"/>
      <c r="J2354" s="6"/>
      <c r="K2354" s="6"/>
      <c r="L2354" s="6"/>
      <c r="M2354" s="6"/>
    </row>
    <row r="2355" spans="7:13" s="2" customFormat="1" x14ac:dyDescent="0.35">
      <c r="G2355" s="6"/>
      <c r="H2355" s="6"/>
      <c r="I2355" s="6"/>
      <c r="J2355" s="6"/>
      <c r="K2355" s="6"/>
      <c r="L2355" s="6"/>
      <c r="M2355" s="6"/>
    </row>
    <row r="2356" spans="7:13" s="2" customFormat="1" x14ac:dyDescent="0.35">
      <c r="G2356" s="6"/>
      <c r="H2356" s="6"/>
      <c r="I2356" s="6"/>
      <c r="J2356" s="6"/>
      <c r="K2356" s="6"/>
      <c r="L2356" s="6"/>
      <c r="M2356" s="6"/>
    </row>
    <row r="2357" spans="7:13" s="2" customFormat="1" x14ac:dyDescent="0.35">
      <c r="G2357" s="6"/>
      <c r="H2357" s="6"/>
      <c r="I2357" s="6"/>
      <c r="J2357" s="6"/>
      <c r="K2357" s="6"/>
      <c r="L2357" s="6"/>
      <c r="M2357" s="6"/>
    </row>
    <row r="2358" spans="7:13" s="2" customFormat="1" x14ac:dyDescent="0.35">
      <c r="G2358" s="6"/>
      <c r="H2358" s="6"/>
      <c r="I2358" s="6"/>
      <c r="J2358" s="6"/>
      <c r="K2358" s="6"/>
      <c r="L2358" s="6"/>
      <c r="M2358" s="6"/>
    </row>
    <row r="2359" spans="7:13" s="2" customFormat="1" x14ac:dyDescent="0.35">
      <c r="G2359" s="6"/>
      <c r="H2359" s="6"/>
      <c r="I2359" s="6"/>
      <c r="J2359" s="6"/>
      <c r="K2359" s="6"/>
      <c r="L2359" s="6"/>
      <c r="M2359" s="6"/>
    </row>
    <row r="2360" spans="7:13" s="2" customFormat="1" x14ac:dyDescent="0.35">
      <c r="G2360" s="6"/>
      <c r="H2360" s="6"/>
      <c r="I2360" s="6"/>
      <c r="J2360" s="6"/>
      <c r="K2360" s="6"/>
      <c r="L2360" s="6"/>
      <c r="M2360" s="6"/>
    </row>
    <row r="2361" spans="7:13" s="2" customFormat="1" x14ac:dyDescent="0.35">
      <c r="G2361" s="6"/>
      <c r="H2361" s="6"/>
      <c r="I2361" s="6"/>
      <c r="J2361" s="6"/>
      <c r="K2361" s="6"/>
      <c r="L2361" s="6"/>
      <c r="M2361" s="6"/>
    </row>
    <row r="2362" spans="7:13" s="2" customFormat="1" x14ac:dyDescent="0.35">
      <c r="G2362" s="6"/>
      <c r="H2362" s="6"/>
      <c r="I2362" s="6"/>
      <c r="J2362" s="6"/>
      <c r="K2362" s="6"/>
      <c r="L2362" s="6"/>
      <c r="M2362" s="6"/>
    </row>
    <row r="2363" spans="7:13" s="2" customFormat="1" x14ac:dyDescent="0.35">
      <c r="G2363" s="6"/>
      <c r="H2363" s="6"/>
      <c r="I2363" s="6"/>
      <c r="J2363" s="6"/>
      <c r="K2363" s="6"/>
      <c r="L2363" s="6"/>
      <c r="M2363" s="6"/>
    </row>
    <row r="2364" spans="7:13" s="2" customFormat="1" x14ac:dyDescent="0.35">
      <c r="G2364" s="6"/>
      <c r="H2364" s="6"/>
      <c r="I2364" s="6"/>
      <c r="J2364" s="6"/>
      <c r="K2364" s="6"/>
      <c r="L2364" s="6"/>
      <c r="M2364" s="6"/>
    </row>
    <row r="2365" spans="7:13" s="2" customFormat="1" x14ac:dyDescent="0.35">
      <c r="G2365" s="6"/>
      <c r="H2365" s="6"/>
      <c r="I2365" s="6"/>
      <c r="J2365" s="6"/>
      <c r="K2365" s="6"/>
      <c r="L2365" s="6"/>
      <c r="M2365" s="6"/>
    </row>
    <row r="2366" spans="7:13" s="2" customFormat="1" x14ac:dyDescent="0.35">
      <c r="G2366" s="6"/>
      <c r="H2366" s="6"/>
      <c r="I2366" s="6"/>
      <c r="J2366" s="6"/>
      <c r="K2366" s="6"/>
      <c r="L2366" s="6"/>
      <c r="M2366" s="6"/>
    </row>
    <row r="2367" spans="7:13" s="2" customFormat="1" x14ac:dyDescent="0.35">
      <c r="G2367" s="6"/>
      <c r="H2367" s="6"/>
      <c r="I2367" s="6"/>
      <c r="J2367" s="6"/>
      <c r="K2367" s="6"/>
      <c r="L2367" s="6"/>
      <c r="M2367" s="6"/>
    </row>
    <row r="2368" spans="7:13" s="2" customFormat="1" x14ac:dyDescent="0.35">
      <c r="G2368" s="6"/>
      <c r="H2368" s="6"/>
      <c r="I2368" s="6"/>
      <c r="J2368" s="6"/>
      <c r="K2368" s="6"/>
      <c r="L2368" s="6"/>
      <c r="M2368" s="6"/>
    </row>
    <row r="2369" spans="7:13" s="2" customFormat="1" x14ac:dyDescent="0.35">
      <c r="G2369" s="6"/>
      <c r="H2369" s="6"/>
      <c r="I2369" s="6"/>
      <c r="J2369" s="6"/>
      <c r="K2369" s="6"/>
      <c r="L2369" s="6"/>
      <c r="M2369" s="6"/>
    </row>
    <row r="2370" spans="7:13" s="2" customFormat="1" x14ac:dyDescent="0.35">
      <c r="G2370" s="6"/>
      <c r="H2370" s="6"/>
      <c r="I2370" s="6"/>
      <c r="J2370" s="6"/>
      <c r="K2370" s="6"/>
      <c r="L2370" s="6"/>
      <c r="M2370" s="6"/>
    </row>
    <row r="2371" spans="7:13" s="2" customFormat="1" x14ac:dyDescent="0.35">
      <c r="G2371" s="6"/>
      <c r="H2371" s="6"/>
      <c r="I2371" s="6"/>
      <c r="J2371" s="6"/>
      <c r="K2371" s="6"/>
      <c r="L2371" s="6"/>
      <c r="M2371" s="6"/>
    </row>
    <row r="2372" spans="7:13" s="2" customFormat="1" x14ac:dyDescent="0.35">
      <c r="G2372" s="6"/>
      <c r="H2372" s="6"/>
      <c r="I2372" s="6"/>
      <c r="J2372" s="6"/>
      <c r="K2372" s="6"/>
      <c r="L2372" s="6"/>
      <c r="M2372" s="6"/>
    </row>
    <row r="2373" spans="7:13" s="2" customFormat="1" x14ac:dyDescent="0.35">
      <c r="G2373" s="6"/>
      <c r="H2373" s="6"/>
      <c r="I2373" s="6"/>
      <c r="J2373" s="6"/>
      <c r="K2373" s="6"/>
      <c r="L2373" s="6"/>
      <c r="M2373" s="6"/>
    </row>
    <row r="2374" spans="7:13" s="2" customFormat="1" x14ac:dyDescent="0.35">
      <c r="G2374" s="6"/>
      <c r="H2374" s="6"/>
      <c r="I2374" s="6"/>
      <c r="J2374" s="6"/>
      <c r="K2374" s="6"/>
      <c r="L2374" s="6"/>
      <c r="M2374" s="6"/>
    </row>
    <row r="2375" spans="7:13" s="2" customFormat="1" x14ac:dyDescent="0.35">
      <c r="G2375" s="6"/>
      <c r="H2375" s="6"/>
      <c r="I2375" s="6"/>
      <c r="J2375" s="6"/>
      <c r="K2375" s="6"/>
      <c r="L2375" s="6"/>
      <c r="M2375" s="6"/>
    </row>
    <row r="2376" spans="7:13" s="2" customFormat="1" x14ac:dyDescent="0.35">
      <c r="G2376" s="6"/>
      <c r="H2376" s="6"/>
      <c r="I2376" s="6"/>
      <c r="J2376" s="6"/>
      <c r="K2376" s="6"/>
      <c r="L2376" s="6"/>
      <c r="M2376" s="6"/>
    </row>
    <row r="2377" spans="7:13" s="2" customFormat="1" x14ac:dyDescent="0.35">
      <c r="G2377" s="6"/>
      <c r="H2377" s="6"/>
      <c r="I2377" s="6"/>
      <c r="J2377" s="6"/>
      <c r="K2377" s="6"/>
      <c r="L2377" s="6"/>
      <c r="M2377" s="6"/>
    </row>
    <row r="2378" spans="7:13" s="2" customFormat="1" x14ac:dyDescent="0.35">
      <c r="G2378" s="6"/>
      <c r="H2378" s="6"/>
      <c r="I2378" s="6"/>
      <c r="J2378" s="6"/>
      <c r="K2378" s="6"/>
      <c r="L2378" s="6"/>
      <c r="M2378" s="6"/>
    </row>
    <row r="2379" spans="7:13" s="2" customFormat="1" x14ac:dyDescent="0.35">
      <c r="G2379" s="6"/>
      <c r="H2379" s="6"/>
      <c r="I2379" s="6"/>
      <c r="J2379" s="6"/>
      <c r="K2379" s="6"/>
      <c r="L2379" s="6"/>
      <c r="M2379" s="6"/>
    </row>
    <row r="2380" spans="7:13" s="2" customFormat="1" x14ac:dyDescent="0.35">
      <c r="G2380" s="6"/>
      <c r="H2380" s="6"/>
      <c r="I2380" s="6"/>
      <c r="J2380" s="6"/>
      <c r="K2380" s="6"/>
      <c r="L2380" s="6"/>
      <c r="M2380" s="6"/>
    </row>
    <row r="2381" spans="7:13" s="2" customFormat="1" x14ac:dyDescent="0.35">
      <c r="G2381" s="6"/>
      <c r="H2381" s="6"/>
      <c r="I2381" s="6"/>
      <c r="J2381" s="6"/>
      <c r="K2381" s="6"/>
      <c r="L2381" s="6"/>
      <c r="M2381" s="6"/>
    </row>
    <row r="2382" spans="7:13" s="2" customFormat="1" x14ac:dyDescent="0.35">
      <c r="G2382" s="6"/>
      <c r="H2382" s="6"/>
      <c r="I2382" s="6"/>
      <c r="J2382" s="6"/>
      <c r="K2382" s="6"/>
      <c r="L2382" s="6"/>
      <c r="M2382" s="6"/>
    </row>
    <row r="2383" spans="7:13" s="2" customFormat="1" x14ac:dyDescent="0.35">
      <c r="G2383" s="6"/>
      <c r="H2383" s="6"/>
      <c r="I2383" s="6"/>
      <c r="J2383" s="6"/>
      <c r="K2383" s="6"/>
      <c r="L2383" s="6"/>
      <c r="M2383" s="6"/>
    </row>
    <row r="2384" spans="7:13" s="2" customFormat="1" x14ac:dyDescent="0.35">
      <c r="G2384" s="6"/>
      <c r="H2384" s="6"/>
      <c r="I2384" s="6"/>
      <c r="J2384" s="6"/>
      <c r="K2384" s="6"/>
      <c r="L2384" s="6"/>
      <c r="M2384" s="6"/>
    </row>
    <row r="2385" spans="7:13" s="2" customFormat="1" x14ac:dyDescent="0.35">
      <c r="G2385" s="6"/>
      <c r="H2385" s="6"/>
      <c r="I2385" s="6"/>
      <c r="J2385" s="6"/>
      <c r="K2385" s="6"/>
      <c r="L2385" s="6"/>
      <c r="M2385" s="6"/>
    </row>
    <row r="2386" spans="7:13" s="2" customFormat="1" x14ac:dyDescent="0.35">
      <c r="G2386" s="6"/>
      <c r="H2386" s="6"/>
      <c r="I2386" s="6"/>
      <c r="J2386" s="6"/>
      <c r="K2386" s="6"/>
      <c r="L2386" s="6"/>
      <c r="M2386" s="6"/>
    </row>
    <row r="2387" spans="7:13" s="2" customFormat="1" x14ac:dyDescent="0.35">
      <c r="G2387" s="6"/>
      <c r="H2387" s="6"/>
      <c r="I2387" s="6"/>
      <c r="J2387" s="6"/>
      <c r="K2387" s="6"/>
      <c r="L2387" s="6"/>
      <c r="M2387" s="6"/>
    </row>
    <row r="2388" spans="7:13" s="2" customFormat="1" x14ac:dyDescent="0.35">
      <c r="G2388" s="6"/>
      <c r="H2388" s="6"/>
      <c r="I2388" s="6"/>
      <c r="J2388" s="6"/>
      <c r="K2388" s="6"/>
      <c r="L2388" s="6"/>
      <c r="M2388" s="6"/>
    </row>
    <row r="2389" spans="7:13" s="2" customFormat="1" x14ac:dyDescent="0.35">
      <c r="G2389" s="6"/>
      <c r="H2389" s="6"/>
      <c r="I2389" s="6"/>
      <c r="J2389" s="6"/>
      <c r="K2389" s="6"/>
      <c r="L2389" s="6"/>
      <c r="M2389" s="6"/>
    </row>
    <row r="2390" spans="7:13" s="2" customFormat="1" x14ac:dyDescent="0.35">
      <c r="G2390" s="6"/>
      <c r="H2390" s="6"/>
      <c r="I2390" s="6"/>
      <c r="J2390" s="6"/>
      <c r="K2390" s="6"/>
      <c r="L2390" s="6"/>
      <c r="M2390" s="6"/>
    </row>
    <row r="2391" spans="7:13" s="2" customFormat="1" x14ac:dyDescent="0.35">
      <c r="G2391" s="6"/>
      <c r="H2391" s="6"/>
      <c r="I2391" s="6"/>
      <c r="J2391" s="6"/>
      <c r="K2391" s="6"/>
      <c r="L2391" s="6"/>
      <c r="M2391" s="6"/>
    </row>
    <row r="2392" spans="7:13" s="2" customFormat="1" x14ac:dyDescent="0.35">
      <c r="G2392" s="6"/>
      <c r="H2392" s="6"/>
      <c r="I2392" s="6"/>
      <c r="J2392" s="6"/>
      <c r="K2392" s="6"/>
      <c r="L2392" s="6"/>
      <c r="M2392" s="6"/>
    </row>
    <row r="2393" spans="7:13" s="2" customFormat="1" x14ac:dyDescent="0.35">
      <c r="G2393" s="6"/>
      <c r="H2393" s="6"/>
      <c r="I2393" s="6"/>
      <c r="J2393" s="6"/>
      <c r="K2393" s="6"/>
      <c r="L2393" s="6"/>
      <c r="M2393" s="6"/>
    </row>
    <row r="2394" spans="7:13" s="2" customFormat="1" x14ac:dyDescent="0.35">
      <c r="G2394" s="6"/>
      <c r="H2394" s="6"/>
      <c r="I2394" s="6"/>
      <c r="J2394" s="6"/>
      <c r="K2394" s="6"/>
      <c r="L2394" s="6"/>
      <c r="M2394" s="6"/>
    </row>
    <row r="2395" spans="7:13" s="2" customFormat="1" x14ac:dyDescent="0.35">
      <c r="G2395" s="6"/>
      <c r="H2395" s="6"/>
      <c r="I2395" s="6"/>
      <c r="J2395" s="6"/>
      <c r="K2395" s="6"/>
      <c r="L2395" s="6"/>
      <c r="M2395" s="6"/>
    </row>
    <row r="2396" spans="7:13" s="2" customFormat="1" x14ac:dyDescent="0.35">
      <c r="G2396" s="6"/>
      <c r="H2396" s="6"/>
      <c r="I2396" s="6"/>
      <c r="J2396" s="6"/>
      <c r="K2396" s="6"/>
      <c r="L2396" s="6"/>
      <c r="M2396" s="6"/>
    </row>
    <row r="2397" spans="7:13" s="2" customFormat="1" x14ac:dyDescent="0.35">
      <c r="G2397" s="6"/>
      <c r="H2397" s="6"/>
      <c r="I2397" s="6"/>
      <c r="J2397" s="6"/>
      <c r="K2397" s="6"/>
      <c r="L2397" s="6"/>
      <c r="M2397" s="6"/>
    </row>
    <row r="2398" spans="7:13" s="2" customFormat="1" x14ac:dyDescent="0.35">
      <c r="G2398" s="6"/>
      <c r="H2398" s="6"/>
      <c r="I2398" s="6"/>
      <c r="J2398" s="6"/>
      <c r="K2398" s="6"/>
      <c r="L2398" s="6"/>
      <c r="M2398" s="6"/>
    </row>
    <row r="2399" spans="7:13" s="2" customFormat="1" x14ac:dyDescent="0.35">
      <c r="G2399" s="6"/>
      <c r="H2399" s="6"/>
      <c r="I2399" s="6"/>
      <c r="J2399" s="6"/>
      <c r="K2399" s="6"/>
      <c r="L2399" s="6"/>
      <c r="M2399" s="6"/>
    </row>
    <row r="2400" spans="7:13" s="2" customFormat="1" x14ac:dyDescent="0.35">
      <c r="G2400" s="6"/>
      <c r="H2400" s="6"/>
      <c r="I2400" s="6"/>
      <c r="J2400" s="6"/>
      <c r="K2400" s="6"/>
      <c r="L2400" s="6"/>
      <c r="M2400" s="6"/>
    </row>
    <row r="2401" spans="2:17" s="2" customFormat="1" x14ac:dyDescent="0.35">
      <c r="G2401" s="6"/>
      <c r="H2401" s="6"/>
      <c r="I2401" s="6"/>
      <c r="J2401" s="6"/>
      <c r="K2401" s="6"/>
      <c r="L2401" s="6"/>
      <c r="M2401" s="6"/>
    </row>
    <row r="2402" spans="2:17" s="2" customFormat="1" x14ac:dyDescent="0.35">
      <c r="G2402" s="6"/>
      <c r="H2402" s="6"/>
      <c r="I2402" s="6"/>
      <c r="J2402" s="6"/>
      <c r="K2402" s="6"/>
      <c r="L2402" s="6"/>
      <c r="M2402" s="6"/>
    </row>
    <row r="2403" spans="2:17" s="2" customFormat="1" x14ac:dyDescent="0.35">
      <c r="G2403" s="6"/>
      <c r="H2403" s="6"/>
      <c r="I2403" s="6"/>
      <c r="J2403" s="6"/>
      <c r="K2403" s="6"/>
      <c r="L2403" s="6"/>
      <c r="M2403" s="6"/>
    </row>
    <row r="2404" spans="2:17" s="2" customFormat="1" x14ac:dyDescent="0.35">
      <c r="G2404" s="6"/>
      <c r="H2404" s="6"/>
      <c r="I2404" s="6"/>
      <c r="J2404" s="6"/>
      <c r="K2404" s="6"/>
      <c r="L2404" s="6"/>
      <c r="M2404" s="6"/>
    </row>
    <row r="2405" spans="2:17" s="2" customFormat="1" x14ac:dyDescent="0.35">
      <c r="G2405" s="6"/>
      <c r="H2405" s="6"/>
      <c r="I2405" s="6"/>
      <c r="J2405" s="6"/>
      <c r="K2405" s="6"/>
      <c r="L2405" s="6"/>
      <c r="M2405" s="6"/>
    </row>
    <row r="2406" spans="2:17" s="2" customFormat="1" x14ac:dyDescent="0.35">
      <c r="G2406" s="6"/>
      <c r="H2406" s="6"/>
      <c r="I2406" s="6"/>
      <c r="J2406" s="6"/>
      <c r="K2406" s="6"/>
      <c r="L2406" s="6"/>
      <c r="M2406" s="6"/>
    </row>
    <row r="2407" spans="2:17" s="2" customFormat="1" x14ac:dyDescent="0.35">
      <c r="G2407" s="6"/>
      <c r="H2407" s="6"/>
      <c r="I2407" s="6"/>
      <c r="J2407" s="6"/>
      <c r="K2407" s="6"/>
      <c r="L2407" s="6"/>
      <c r="M2407" s="6"/>
    </row>
    <row r="2408" spans="2:17" s="2" customFormat="1" x14ac:dyDescent="0.35">
      <c r="G2408" s="6"/>
      <c r="H2408" s="6"/>
      <c r="I2408" s="6"/>
      <c r="J2408" s="6"/>
      <c r="K2408" s="6"/>
      <c r="L2408" s="6"/>
      <c r="M2408" s="6"/>
    </row>
    <row r="2409" spans="2:17" s="2" customFormat="1" x14ac:dyDescent="0.35">
      <c r="G2409" s="6"/>
      <c r="H2409" s="6"/>
      <c r="I2409" s="6"/>
      <c r="J2409" s="6"/>
      <c r="K2409" s="6"/>
      <c r="L2409" s="6"/>
      <c r="M2409" s="6"/>
    </row>
    <row r="2410" spans="2:17" s="2" customFormat="1" x14ac:dyDescent="0.35">
      <c r="G2410" s="6"/>
      <c r="H2410" s="6"/>
      <c r="I2410" s="6"/>
      <c r="J2410" s="6"/>
      <c r="K2410" s="6"/>
      <c r="L2410" s="6"/>
      <c r="M2410" s="6"/>
    </row>
    <row r="2411" spans="2:17" s="2" customFormat="1" x14ac:dyDescent="0.35">
      <c r="G2411" s="6"/>
      <c r="H2411" s="6"/>
      <c r="I2411" s="6"/>
      <c r="J2411" s="6"/>
      <c r="K2411" s="6"/>
      <c r="L2411" s="6"/>
      <c r="M2411" s="6"/>
    </row>
    <row r="2412" spans="2:17" s="2" customFormat="1" x14ac:dyDescent="0.35">
      <c r="G2412" s="6"/>
      <c r="H2412" s="6"/>
      <c r="I2412" s="6"/>
      <c r="J2412" s="6"/>
      <c r="K2412" s="6"/>
      <c r="L2412" s="6"/>
      <c r="M2412" s="6"/>
    </row>
    <row r="2413" spans="2:17" s="2" customFormat="1" x14ac:dyDescent="0.35">
      <c r="G2413" s="6"/>
      <c r="H2413" s="6"/>
      <c r="I2413" s="6"/>
      <c r="J2413" s="6"/>
      <c r="K2413" s="6"/>
      <c r="L2413" s="6"/>
      <c r="M2413" s="6"/>
    </row>
    <row r="2414" spans="2:17" customFormat="1" x14ac:dyDescent="0.35">
      <c r="B2414" s="2"/>
      <c r="C2414" s="2"/>
      <c r="D2414" s="2"/>
      <c r="E2414" s="2"/>
      <c r="F2414" s="2"/>
      <c r="G2414" s="6"/>
      <c r="H2414" s="6"/>
      <c r="I2414" s="6"/>
      <c r="J2414" s="6"/>
      <c r="K2414" s="6"/>
      <c r="L2414" s="6"/>
      <c r="M2414" s="6"/>
      <c r="N2414" s="2"/>
      <c r="P2414" s="2"/>
      <c r="Q2414" s="2"/>
    </row>
    <row r="2415" spans="2:17" customFormat="1" x14ac:dyDescent="0.35">
      <c r="B2415" s="2"/>
      <c r="C2415" s="2"/>
      <c r="D2415" s="2"/>
      <c r="E2415" s="2"/>
      <c r="F2415" s="2"/>
      <c r="G2415" s="6"/>
      <c r="H2415" s="6"/>
      <c r="I2415" s="6"/>
      <c r="J2415" s="6"/>
      <c r="K2415" s="6"/>
      <c r="L2415" s="6"/>
      <c r="M2415" s="6"/>
      <c r="N2415" s="2"/>
      <c r="P2415" s="2"/>
      <c r="Q2415" s="2"/>
    </row>
    <row r="2416" spans="2:17" customFormat="1" x14ac:dyDescent="0.35">
      <c r="B2416" s="2"/>
      <c r="C2416" s="2"/>
      <c r="D2416" s="2"/>
      <c r="E2416" s="2"/>
      <c r="F2416" s="2"/>
      <c r="G2416" s="6"/>
      <c r="H2416" s="6"/>
      <c r="I2416" s="6"/>
      <c r="J2416" s="6"/>
      <c r="K2416" s="6"/>
      <c r="L2416" s="6"/>
      <c r="M2416" s="6"/>
      <c r="N2416" s="2"/>
      <c r="P2416" s="2"/>
      <c r="Q2416" s="2"/>
    </row>
    <row r="2417" spans="2:17" customFormat="1" x14ac:dyDescent="0.35">
      <c r="B2417" s="2"/>
      <c r="C2417" s="2"/>
      <c r="D2417" s="2"/>
      <c r="E2417" s="2"/>
      <c r="F2417" s="2"/>
      <c r="G2417" s="6"/>
      <c r="H2417" s="6"/>
      <c r="I2417" s="6"/>
      <c r="J2417" s="6"/>
      <c r="K2417" s="6"/>
      <c r="L2417" s="6"/>
      <c r="M2417" s="6"/>
      <c r="N2417" s="2"/>
      <c r="P2417" s="2"/>
      <c r="Q2417" s="2"/>
    </row>
    <row r="2418" spans="2:17" customFormat="1" x14ac:dyDescent="0.35">
      <c r="B2418" s="2"/>
      <c r="C2418" s="2"/>
      <c r="D2418" s="2"/>
      <c r="E2418" s="2"/>
      <c r="F2418" s="2"/>
      <c r="G2418" s="6"/>
      <c r="H2418" s="6"/>
      <c r="I2418" s="6"/>
      <c r="J2418" s="6"/>
      <c r="K2418" s="6"/>
      <c r="L2418" s="6"/>
      <c r="M2418" s="6"/>
      <c r="N2418" s="2"/>
      <c r="P2418" s="2"/>
      <c r="Q2418" s="2"/>
    </row>
    <row r="2419" spans="2:17" customFormat="1" x14ac:dyDescent="0.35">
      <c r="B2419" s="2"/>
      <c r="C2419" s="2"/>
      <c r="D2419" s="2"/>
      <c r="E2419" s="2"/>
      <c r="F2419" s="2"/>
      <c r="G2419" s="6"/>
      <c r="H2419" s="6"/>
      <c r="I2419" s="6"/>
      <c r="J2419" s="6"/>
      <c r="K2419" s="6"/>
      <c r="L2419" s="6"/>
      <c r="M2419" s="6"/>
      <c r="N2419" s="2"/>
      <c r="P2419" s="2"/>
      <c r="Q2419" s="2"/>
    </row>
    <row r="2420" spans="2:17" customFormat="1" x14ac:dyDescent="0.35">
      <c r="B2420" s="2"/>
      <c r="C2420" s="2"/>
      <c r="D2420" s="2"/>
      <c r="E2420" s="2"/>
      <c r="F2420" s="2"/>
      <c r="G2420" s="6"/>
      <c r="H2420" s="6"/>
      <c r="I2420" s="6"/>
      <c r="J2420" s="6"/>
      <c r="K2420" s="6"/>
      <c r="L2420" s="6"/>
      <c r="M2420" s="6"/>
      <c r="N2420" s="2"/>
      <c r="P2420" s="2"/>
      <c r="Q2420" s="2"/>
    </row>
    <row r="2421" spans="2:17" customFormat="1" x14ac:dyDescent="0.35">
      <c r="B2421" s="2"/>
      <c r="C2421" s="2"/>
      <c r="D2421" s="2"/>
      <c r="E2421" s="2"/>
      <c r="F2421" s="2"/>
      <c r="G2421" s="6"/>
      <c r="H2421" s="6"/>
      <c r="I2421" s="6"/>
      <c r="J2421" s="6"/>
      <c r="K2421" s="6"/>
      <c r="L2421" s="6"/>
      <c r="M2421" s="6"/>
      <c r="N2421" s="2"/>
      <c r="P2421" s="2"/>
      <c r="Q2421" s="2"/>
    </row>
    <row r="2422" spans="2:17" customFormat="1" x14ac:dyDescent="0.35">
      <c r="B2422" s="2"/>
      <c r="C2422" s="2"/>
      <c r="D2422" s="2"/>
      <c r="E2422" s="2"/>
      <c r="F2422" s="2"/>
      <c r="G2422" s="6"/>
      <c r="H2422" s="6"/>
      <c r="I2422" s="6"/>
      <c r="J2422" s="6"/>
      <c r="K2422" s="6"/>
      <c r="L2422" s="6"/>
      <c r="M2422" s="6"/>
      <c r="N2422" s="2"/>
      <c r="P2422" s="2"/>
      <c r="Q2422" s="2"/>
    </row>
    <row r="2423" spans="2:17" customFormat="1" x14ac:dyDescent="0.35">
      <c r="B2423" s="2"/>
      <c r="C2423" s="2"/>
      <c r="D2423" s="2"/>
      <c r="E2423" s="2"/>
      <c r="F2423" s="2"/>
      <c r="G2423" s="6"/>
      <c r="H2423" s="6"/>
      <c r="I2423" s="6"/>
      <c r="J2423" s="6"/>
      <c r="K2423" s="6"/>
      <c r="L2423" s="6"/>
      <c r="M2423" s="6"/>
      <c r="N2423" s="2"/>
      <c r="P2423" s="2"/>
      <c r="Q2423" s="2"/>
    </row>
    <row r="2424" spans="2:17" customFormat="1" x14ac:dyDescent="0.35">
      <c r="B2424" s="2"/>
      <c r="C2424" s="2"/>
      <c r="D2424" s="2"/>
      <c r="E2424" s="2"/>
      <c r="F2424" s="2"/>
      <c r="G2424" s="6"/>
      <c r="H2424" s="6"/>
      <c r="I2424" s="6"/>
      <c r="J2424" s="6"/>
      <c r="K2424" s="6"/>
      <c r="L2424" s="6"/>
      <c r="M2424" s="6"/>
      <c r="N2424" s="2"/>
      <c r="P2424" s="2"/>
      <c r="Q2424" s="2"/>
    </row>
    <row r="2425" spans="2:17" customFormat="1" x14ac:dyDescent="0.35">
      <c r="B2425" s="2"/>
      <c r="C2425" s="2"/>
      <c r="D2425" s="2"/>
      <c r="E2425" s="2"/>
      <c r="F2425" s="2"/>
      <c r="G2425" s="6"/>
      <c r="H2425" s="6"/>
      <c r="I2425" s="6"/>
      <c r="J2425" s="6"/>
      <c r="K2425" s="6"/>
      <c r="L2425" s="6"/>
      <c r="M2425" s="6"/>
      <c r="N2425" s="2"/>
      <c r="P2425" s="2"/>
      <c r="Q2425" s="2"/>
    </row>
    <row r="2426" spans="2:17" customFormat="1" x14ac:dyDescent="0.35">
      <c r="B2426" s="2"/>
      <c r="C2426" s="2"/>
      <c r="D2426" s="2"/>
      <c r="E2426" s="2"/>
      <c r="F2426" s="2"/>
      <c r="G2426" s="6"/>
      <c r="H2426" s="6"/>
      <c r="I2426" s="6"/>
      <c r="J2426" s="6"/>
      <c r="K2426" s="6"/>
      <c r="L2426" s="6"/>
      <c r="M2426" s="6"/>
      <c r="N2426" s="2"/>
      <c r="P2426" s="2"/>
      <c r="Q2426" s="2"/>
    </row>
    <row r="2427" spans="2:17" customFormat="1" x14ac:dyDescent="0.35">
      <c r="B2427" s="2"/>
      <c r="C2427" s="2"/>
      <c r="D2427" s="2"/>
      <c r="E2427" s="2"/>
      <c r="F2427" s="2"/>
      <c r="G2427" s="6"/>
      <c r="H2427" s="6"/>
      <c r="I2427" s="6"/>
      <c r="J2427" s="6"/>
      <c r="K2427" s="6"/>
      <c r="L2427" s="6"/>
      <c r="M2427" s="6"/>
      <c r="N2427" s="2"/>
      <c r="P2427" s="2"/>
      <c r="Q2427" s="2"/>
    </row>
    <row r="2428" spans="2:17" customFormat="1" x14ac:dyDescent="0.35">
      <c r="B2428" s="2"/>
      <c r="C2428" s="2"/>
      <c r="D2428" s="2"/>
      <c r="E2428" s="2"/>
      <c r="F2428" s="2"/>
      <c r="G2428" s="6"/>
      <c r="H2428" s="6"/>
      <c r="I2428" s="6"/>
      <c r="J2428" s="6"/>
      <c r="K2428" s="6"/>
      <c r="L2428" s="6"/>
      <c r="M2428" s="6"/>
      <c r="N2428" s="2"/>
      <c r="P2428" s="2"/>
      <c r="Q2428" s="2"/>
    </row>
    <row r="2429" spans="2:17" customFormat="1" x14ac:dyDescent="0.35">
      <c r="B2429" s="2"/>
      <c r="C2429" s="2"/>
      <c r="D2429" s="2"/>
      <c r="E2429" s="2"/>
      <c r="F2429" s="2"/>
      <c r="G2429" s="6"/>
      <c r="H2429" s="6"/>
      <c r="I2429" s="6"/>
      <c r="J2429" s="6"/>
      <c r="K2429" s="6"/>
      <c r="L2429" s="6"/>
      <c r="M2429" s="6"/>
      <c r="N2429" s="2"/>
      <c r="P2429" s="2"/>
      <c r="Q2429" s="2"/>
    </row>
    <row r="2430" spans="2:17" customFormat="1" x14ac:dyDescent="0.35">
      <c r="B2430" s="2"/>
      <c r="C2430" s="2"/>
      <c r="D2430" s="2"/>
      <c r="E2430" s="2"/>
      <c r="F2430" s="2"/>
      <c r="G2430" s="6"/>
      <c r="H2430" s="6"/>
      <c r="I2430" s="6"/>
      <c r="J2430" s="6"/>
      <c r="K2430" s="6"/>
      <c r="L2430" s="6"/>
      <c r="M2430" s="6"/>
      <c r="N2430" s="2"/>
      <c r="P2430" s="2"/>
      <c r="Q2430" s="2"/>
    </row>
    <row r="2431" spans="2:17" customFormat="1" x14ac:dyDescent="0.35">
      <c r="B2431" s="2"/>
      <c r="C2431" s="2"/>
      <c r="D2431" s="2"/>
      <c r="E2431" s="2"/>
      <c r="F2431" s="2"/>
      <c r="G2431" s="6"/>
      <c r="H2431" s="6"/>
      <c r="I2431" s="6"/>
      <c r="J2431" s="6"/>
      <c r="K2431" s="6"/>
      <c r="L2431" s="6"/>
      <c r="M2431" s="6"/>
      <c r="N2431" s="2"/>
      <c r="P2431" s="2"/>
      <c r="Q2431" s="2"/>
    </row>
    <row r="2432" spans="2:17" customFormat="1" x14ac:dyDescent="0.35">
      <c r="B2432" s="2"/>
      <c r="C2432" s="2"/>
      <c r="D2432" s="2"/>
      <c r="E2432" s="2"/>
      <c r="F2432" s="2"/>
      <c r="G2432" s="6"/>
      <c r="H2432" s="6"/>
      <c r="I2432" s="6"/>
      <c r="J2432" s="6"/>
      <c r="K2432" s="6"/>
      <c r="L2432" s="6"/>
      <c r="M2432" s="6"/>
      <c r="N2432" s="2"/>
      <c r="P2432" s="2"/>
      <c r="Q2432" s="2"/>
    </row>
    <row r="2433" spans="2:17" customFormat="1" x14ac:dyDescent="0.35">
      <c r="B2433" s="2"/>
      <c r="C2433" s="2"/>
      <c r="D2433" s="2"/>
      <c r="E2433" s="2"/>
      <c r="F2433" s="2"/>
      <c r="G2433" s="6"/>
      <c r="H2433" s="6"/>
      <c r="I2433" s="6"/>
      <c r="J2433" s="6"/>
      <c r="K2433" s="6"/>
      <c r="L2433" s="6"/>
      <c r="M2433" s="6"/>
      <c r="N2433" s="2"/>
      <c r="P2433" s="2"/>
      <c r="Q2433" s="2"/>
    </row>
    <row r="2434" spans="2:17" customFormat="1" x14ac:dyDescent="0.35">
      <c r="B2434" s="2"/>
      <c r="C2434" s="2"/>
      <c r="D2434" s="2"/>
      <c r="E2434" s="2"/>
      <c r="F2434" s="2"/>
      <c r="G2434" s="6"/>
      <c r="H2434" s="6"/>
      <c r="I2434" s="6"/>
      <c r="J2434" s="6"/>
      <c r="K2434" s="6"/>
      <c r="L2434" s="6"/>
      <c r="M2434" s="6"/>
      <c r="N2434" s="2"/>
      <c r="P2434" s="2"/>
      <c r="Q2434" s="2"/>
    </row>
    <row r="2435" spans="2:17" customFormat="1" x14ac:dyDescent="0.35">
      <c r="B2435" s="2"/>
      <c r="C2435" s="2"/>
      <c r="D2435" s="2"/>
      <c r="E2435" s="2"/>
      <c r="F2435" s="2"/>
      <c r="G2435" s="6"/>
      <c r="H2435" s="6"/>
      <c r="I2435" s="6"/>
      <c r="J2435" s="6"/>
      <c r="K2435" s="6"/>
      <c r="L2435" s="6"/>
      <c r="M2435" s="6"/>
      <c r="N2435" s="2"/>
      <c r="P2435" s="2"/>
      <c r="Q2435" s="2"/>
    </row>
    <row r="2436" spans="2:17" customFormat="1" x14ac:dyDescent="0.35">
      <c r="B2436" s="2"/>
      <c r="C2436" s="2"/>
      <c r="D2436" s="2"/>
      <c r="E2436" s="2"/>
      <c r="F2436" s="2"/>
      <c r="G2436" s="6"/>
      <c r="H2436" s="6"/>
      <c r="I2436" s="6"/>
      <c r="J2436" s="6"/>
      <c r="K2436" s="6"/>
      <c r="L2436" s="6"/>
      <c r="M2436" s="6"/>
      <c r="N2436" s="2"/>
      <c r="P2436" s="2"/>
      <c r="Q2436" s="2"/>
    </row>
    <row r="2437" spans="2:17" customFormat="1" x14ac:dyDescent="0.35">
      <c r="B2437" s="2"/>
      <c r="C2437" s="2"/>
      <c r="D2437" s="2"/>
      <c r="E2437" s="2"/>
      <c r="F2437" s="2"/>
      <c r="G2437" s="6"/>
      <c r="H2437" s="6"/>
      <c r="I2437" s="6"/>
      <c r="J2437" s="6"/>
      <c r="K2437" s="6"/>
      <c r="L2437" s="6"/>
      <c r="M2437" s="6"/>
      <c r="N2437" s="2"/>
      <c r="P2437" s="2"/>
      <c r="Q2437" s="2"/>
    </row>
    <row r="2438" spans="2:17" customFormat="1" x14ac:dyDescent="0.35">
      <c r="B2438" s="2"/>
      <c r="C2438" s="2"/>
      <c r="D2438" s="2"/>
      <c r="E2438" s="2"/>
      <c r="F2438" s="2"/>
      <c r="G2438" s="6"/>
      <c r="H2438" s="6"/>
      <c r="I2438" s="6"/>
      <c r="J2438" s="6"/>
      <c r="K2438" s="6"/>
      <c r="L2438" s="6"/>
      <c r="M2438" s="6"/>
      <c r="N2438" s="2"/>
      <c r="P2438" s="2"/>
      <c r="Q2438" s="2"/>
    </row>
    <row r="2439" spans="2:17" customFormat="1" x14ac:dyDescent="0.35">
      <c r="B2439" s="2"/>
      <c r="C2439" s="2"/>
      <c r="D2439" s="2"/>
      <c r="E2439" s="2"/>
      <c r="F2439" s="2"/>
      <c r="G2439" s="6"/>
      <c r="H2439" s="6"/>
      <c r="I2439" s="6"/>
      <c r="J2439" s="6"/>
      <c r="K2439" s="6"/>
      <c r="L2439" s="6"/>
      <c r="M2439" s="6"/>
      <c r="N2439" s="2"/>
      <c r="P2439" s="2"/>
      <c r="Q2439" s="2"/>
    </row>
    <row r="2440" spans="2:17" customFormat="1" x14ac:dyDescent="0.35">
      <c r="B2440" s="2"/>
      <c r="C2440" s="2"/>
      <c r="D2440" s="2"/>
      <c r="E2440" s="2"/>
      <c r="F2440" s="2"/>
      <c r="G2440" s="6"/>
      <c r="H2440" s="6"/>
      <c r="I2440" s="6"/>
      <c r="J2440" s="6"/>
      <c r="K2440" s="6"/>
      <c r="L2440" s="6"/>
      <c r="M2440" s="6"/>
      <c r="N2440" s="2"/>
      <c r="P2440" s="2"/>
      <c r="Q2440" s="2"/>
    </row>
    <row r="2441" spans="2:17" customFormat="1" x14ac:dyDescent="0.35">
      <c r="B2441" s="2"/>
      <c r="C2441" s="2"/>
      <c r="D2441" s="2"/>
      <c r="E2441" s="2"/>
      <c r="F2441" s="2"/>
      <c r="G2441" s="6"/>
      <c r="H2441" s="6"/>
      <c r="I2441" s="6"/>
      <c r="J2441" s="6"/>
      <c r="K2441" s="6"/>
      <c r="L2441" s="6"/>
      <c r="M2441" s="6"/>
      <c r="N2441" s="2"/>
      <c r="P2441" s="2"/>
      <c r="Q2441" s="2"/>
    </row>
    <row r="2442" spans="2:17" customFormat="1" x14ac:dyDescent="0.35">
      <c r="B2442" s="2"/>
      <c r="C2442" s="2"/>
      <c r="D2442" s="2"/>
      <c r="E2442" s="2"/>
      <c r="F2442" s="2"/>
      <c r="G2442" s="6"/>
      <c r="H2442" s="6"/>
      <c r="I2442" s="6"/>
      <c r="J2442" s="6"/>
      <c r="K2442" s="6"/>
      <c r="L2442" s="6"/>
      <c r="M2442" s="6"/>
      <c r="N2442" s="2"/>
      <c r="P2442" s="2"/>
      <c r="Q2442" s="2"/>
    </row>
    <row r="2443" spans="2:17" customFormat="1" x14ac:dyDescent="0.35">
      <c r="B2443" s="2"/>
      <c r="C2443" s="2"/>
      <c r="D2443" s="2"/>
      <c r="E2443" s="2"/>
      <c r="F2443" s="2"/>
      <c r="G2443" s="6"/>
      <c r="H2443" s="6"/>
      <c r="I2443" s="6"/>
      <c r="J2443" s="6"/>
      <c r="K2443" s="6"/>
      <c r="L2443" s="6"/>
      <c r="M2443" s="6"/>
      <c r="N2443" s="2"/>
      <c r="P2443" s="2"/>
      <c r="Q2443" s="2"/>
    </row>
    <row r="2444" spans="2:17" customFormat="1" x14ac:dyDescent="0.35">
      <c r="B2444" s="2"/>
      <c r="C2444" s="2"/>
      <c r="D2444" s="2"/>
      <c r="E2444" s="2"/>
      <c r="F2444" s="2"/>
      <c r="G2444" s="6"/>
      <c r="H2444" s="6"/>
      <c r="I2444" s="6"/>
      <c r="J2444" s="6"/>
      <c r="K2444" s="6"/>
      <c r="L2444" s="6"/>
      <c r="M2444" s="6"/>
      <c r="N2444" s="2"/>
      <c r="P2444" s="2"/>
      <c r="Q2444" s="2"/>
    </row>
    <row r="2445" spans="2:17" customFormat="1" x14ac:dyDescent="0.35">
      <c r="B2445" s="2"/>
      <c r="C2445" s="2"/>
      <c r="D2445" s="2"/>
      <c r="E2445" s="2"/>
      <c r="F2445" s="2"/>
      <c r="G2445" s="6"/>
      <c r="H2445" s="6"/>
      <c r="I2445" s="6"/>
      <c r="J2445" s="6"/>
      <c r="K2445" s="6"/>
      <c r="L2445" s="6"/>
      <c r="M2445" s="6"/>
      <c r="N2445" s="2"/>
      <c r="P2445" s="2"/>
      <c r="Q2445" s="2"/>
    </row>
    <row r="2446" spans="2:17" customFormat="1" x14ac:dyDescent="0.35">
      <c r="B2446" s="2"/>
      <c r="C2446" s="2"/>
      <c r="D2446" s="2"/>
      <c r="E2446" s="2"/>
      <c r="F2446" s="2"/>
      <c r="G2446" s="6"/>
      <c r="H2446" s="6"/>
      <c r="I2446" s="6"/>
      <c r="J2446" s="6"/>
      <c r="K2446" s="6"/>
      <c r="L2446" s="6"/>
      <c r="M2446" s="6"/>
      <c r="N2446" s="2"/>
      <c r="P2446" s="2"/>
      <c r="Q2446" s="2"/>
    </row>
    <row r="2447" spans="2:17" customFormat="1" x14ac:dyDescent="0.35">
      <c r="B2447" s="2"/>
      <c r="C2447" s="2"/>
      <c r="D2447" s="2"/>
      <c r="E2447" s="2"/>
      <c r="F2447" s="2"/>
      <c r="G2447" s="6"/>
      <c r="H2447" s="6"/>
      <c r="I2447" s="6"/>
      <c r="J2447" s="6"/>
      <c r="K2447" s="6"/>
      <c r="L2447" s="6"/>
      <c r="M2447" s="6"/>
      <c r="N2447" s="2"/>
      <c r="P2447" s="2"/>
      <c r="Q2447" s="2"/>
    </row>
    <row r="2448" spans="2:17" customFormat="1" x14ac:dyDescent="0.35">
      <c r="B2448" s="2"/>
      <c r="C2448" s="2"/>
      <c r="D2448" s="2"/>
      <c r="E2448" s="2"/>
      <c r="F2448" s="2"/>
      <c r="G2448" s="6"/>
      <c r="H2448" s="6"/>
      <c r="I2448" s="6"/>
      <c r="J2448" s="6"/>
      <c r="K2448" s="6"/>
      <c r="L2448" s="6"/>
      <c r="M2448" s="6"/>
      <c r="N2448" s="2"/>
      <c r="P2448" s="2"/>
      <c r="Q2448" s="2"/>
    </row>
    <row r="2449" spans="2:17" customFormat="1" x14ac:dyDescent="0.35">
      <c r="B2449" s="2"/>
      <c r="C2449" s="2"/>
      <c r="D2449" s="2"/>
      <c r="E2449" s="2"/>
      <c r="F2449" s="2"/>
      <c r="G2449" s="6"/>
      <c r="H2449" s="6"/>
      <c r="I2449" s="6"/>
      <c r="J2449" s="6"/>
      <c r="K2449" s="6"/>
      <c r="L2449" s="6"/>
      <c r="M2449" s="6"/>
      <c r="N2449" s="2"/>
      <c r="P2449" s="2"/>
      <c r="Q2449" s="2"/>
    </row>
    <row r="2450" spans="2:17" customFormat="1" x14ac:dyDescent="0.35">
      <c r="B2450" s="2"/>
      <c r="C2450" s="2"/>
      <c r="D2450" s="2"/>
      <c r="E2450" s="2"/>
      <c r="F2450" s="2"/>
      <c r="G2450" s="6"/>
      <c r="H2450" s="6"/>
      <c r="I2450" s="6"/>
      <c r="J2450" s="6"/>
      <c r="K2450" s="6"/>
      <c r="L2450" s="6"/>
      <c r="M2450" s="6"/>
      <c r="N2450" s="2"/>
      <c r="P2450" s="2"/>
      <c r="Q2450" s="2"/>
    </row>
    <row r="2451" spans="2:17" customFormat="1" x14ac:dyDescent="0.35">
      <c r="B2451" s="2"/>
      <c r="C2451" s="2"/>
      <c r="D2451" s="2"/>
      <c r="E2451" s="2"/>
      <c r="F2451" s="2"/>
      <c r="G2451" s="6"/>
      <c r="H2451" s="6"/>
      <c r="I2451" s="6"/>
      <c r="J2451" s="6"/>
      <c r="K2451" s="6"/>
      <c r="L2451" s="6"/>
      <c r="M2451" s="6"/>
      <c r="N2451" s="2"/>
      <c r="P2451" s="2"/>
      <c r="Q2451" s="2"/>
    </row>
    <row r="2452" spans="2:17" customFormat="1" x14ac:dyDescent="0.35">
      <c r="B2452" s="2"/>
      <c r="C2452" s="2"/>
      <c r="D2452" s="2"/>
      <c r="E2452" s="2"/>
      <c r="F2452" s="2"/>
      <c r="G2452" s="6"/>
      <c r="H2452" s="6"/>
      <c r="I2452" s="6"/>
      <c r="J2452" s="6"/>
      <c r="K2452" s="6"/>
      <c r="L2452" s="6"/>
      <c r="M2452" s="6"/>
      <c r="N2452" s="2"/>
      <c r="P2452" s="2"/>
      <c r="Q2452" s="2"/>
    </row>
    <row r="2453" spans="2:17" customFormat="1" x14ac:dyDescent="0.35">
      <c r="B2453" s="2"/>
      <c r="C2453" s="2"/>
      <c r="D2453" s="2"/>
      <c r="E2453" s="2"/>
      <c r="F2453" s="2"/>
      <c r="G2453" s="6"/>
      <c r="H2453" s="6"/>
      <c r="I2453" s="6"/>
      <c r="J2453" s="6"/>
      <c r="K2453" s="6"/>
      <c r="L2453" s="6"/>
      <c r="M2453" s="6"/>
      <c r="N2453" s="2"/>
      <c r="P2453" s="2"/>
      <c r="Q2453" s="2"/>
    </row>
    <row r="2454" spans="2:17" customFormat="1" x14ac:dyDescent="0.35">
      <c r="B2454" s="2"/>
      <c r="C2454" s="2"/>
      <c r="D2454" s="2"/>
      <c r="E2454" s="2"/>
      <c r="F2454" s="2"/>
      <c r="G2454" s="6"/>
      <c r="H2454" s="6"/>
      <c r="I2454" s="6"/>
      <c r="J2454" s="6"/>
      <c r="K2454" s="6"/>
      <c r="L2454" s="6"/>
      <c r="M2454" s="6"/>
      <c r="N2454" s="2"/>
      <c r="P2454" s="2"/>
      <c r="Q2454" s="2"/>
    </row>
    <row r="2455" spans="2:17" customFormat="1" x14ac:dyDescent="0.35">
      <c r="B2455" s="2"/>
      <c r="C2455" s="2"/>
      <c r="D2455" s="2"/>
      <c r="E2455" s="2"/>
      <c r="F2455" s="2"/>
      <c r="G2455" s="6"/>
      <c r="H2455" s="6"/>
      <c r="I2455" s="6"/>
      <c r="J2455" s="6"/>
      <c r="K2455" s="6"/>
      <c r="L2455" s="6"/>
      <c r="M2455" s="6"/>
      <c r="N2455" s="2"/>
      <c r="P2455" s="2"/>
      <c r="Q2455" s="2"/>
    </row>
    <row r="2456" spans="2:17" customFormat="1" x14ac:dyDescent="0.35">
      <c r="B2456" s="2"/>
      <c r="C2456" s="2"/>
      <c r="D2456" s="2"/>
      <c r="E2456" s="2"/>
      <c r="F2456" s="2"/>
      <c r="G2456" s="6"/>
      <c r="H2456" s="6"/>
      <c r="I2456" s="6"/>
      <c r="J2456" s="6"/>
      <c r="K2456" s="6"/>
      <c r="L2456" s="6"/>
      <c r="M2456" s="6"/>
      <c r="N2456" s="2"/>
      <c r="P2456" s="2"/>
      <c r="Q2456" s="2"/>
    </row>
    <row r="2457" spans="2:17" customFormat="1" x14ac:dyDescent="0.35">
      <c r="B2457" s="2"/>
      <c r="C2457" s="2"/>
      <c r="D2457" s="2"/>
      <c r="E2457" s="2"/>
      <c r="F2457" s="2"/>
      <c r="G2457" s="6"/>
      <c r="H2457" s="6"/>
      <c r="I2457" s="6"/>
      <c r="J2457" s="6"/>
      <c r="K2457" s="6"/>
      <c r="L2457" s="6"/>
      <c r="M2457" s="6"/>
      <c r="N2457" s="2"/>
      <c r="P2457" s="2"/>
      <c r="Q2457" s="2"/>
    </row>
    <row r="2458" spans="2:17" customFormat="1" x14ac:dyDescent="0.35">
      <c r="B2458" s="2"/>
      <c r="C2458" s="2"/>
      <c r="D2458" s="2"/>
      <c r="E2458" s="2"/>
      <c r="F2458" s="2"/>
      <c r="G2458" s="6"/>
      <c r="H2458" s="6"/>
      <c r="I2458" s="6"/>
      <c r="J2458" s="6"/>
      <c r="K2458" s="6"/>
      <c r="L2458" s="6"/>
      <c r="M2458" s="6"/>
      <c r="N2458" s="2"/>
      <c r="P2458" s="2"/>
      <c r="Q2458" s="2"/>
    </row>
    <row r="2459" spans="2:17" customFormat="1" x14ac:dyDescent="0.35">
      <c r="B2459" s="2"/>
      <c r="C2459" s="2"/>
      <c r="D2459" s="2"/>
      <c r="E2459" s="2"/>
      <c r="F2459" s="2"/>
      <c r="G2459" s="6"/>
      <c r="H2459" s="6"/>
      <c r="I2459" s="6"/>
      <c r="J2459" s="6"/>
      <c r="K2459" s="6"/>
      <c r="L2459" s="6"/>
      <c r="M2459" s="6"/>
      <c r="N2459" s="2"/>
      <c r="P2459" s="2"/>
      <c r="Q2459" s="2"/>
    </row>
    <row r="2460" spans="2:17" customFormat="1" x14ac:dyDescent="0.35">
      <c r="B2460" s="2"/>
      <c r="C2460" s="2"/>
      <c r="D2460" s="2"/>
      <c r="E2460" s="2"/>
      <c r="F2460" s="2"/>
      <c r="G2460" s="6"/>
      <c r="H2460" s="6"/>
      <c r="I2460" s="6"/>
      <c r="J2460" s="6"/>
      <c r="K2460" s="6"/>
      <c r="L2460" s="6"/>
      <c r="M2460" s="6"/>
      <c r="N2460" s="2"/>
      <c r="P2460" s="2"/>
      <c r="Q2460" s="2"/>
    </row>
    <row r="2461" spans="2:17" customFormat="1" x14ac:dyDescent="0.35">
      <c r="B2461" s="2"/>
      <c r="C2461" s="2"/>
      <c r="D2461" s="2"/>
      <c r="E2461" s="2"/>
      <c r="F2461" s="2"/>
      <c r="G2461" s="6"/>
      <c r="H2461" s="6"/>
      <c r="I2461" s="6"/>
      <c r="J2461" s="6"/>
      <c r="K2461" s="6"/>
      <c r="L2461" s="6"/>
      <c r="M2461" s="6"/>
      <c r="N2461" s="2"/>
      <c r="P2461" s="2"/>
      <c r="Q2461" s="2"/>
    </row>
    <row r="2462" spans="2:17" customFormat="1" x14ac:dyDescent="0.35">
      <c r="B2462" s="2"/>
      <c r="C2462" s="2"/>
      <c r="D2462" s="2"/>
      <c r="E2462" s="2"/>
      <c r="F2462" s="2"/>
      <c r="G2462" s="6"/>
      <c r="H2462" s="6"/>
      <c r="I2462" s="6"/>
      <c r="J2462" s="6"/>
      <c r="K2462" s="6"/>
      <c r="L2462" s="6"/>
      <c r="M2462" s="6"/>
      <c r="N2462" s="2"/>
      <c r="P2462" s="2"/>
      <c r="Q2462" s="2"/>
    </row>
    <row r="2463" spans="2:17" customFormat="1" x14ac:dyDescent="0.35">
      <c r="B2463" s="2"/>
      <c r="C2463" s="2"/>
      <c r="D2463" s="2"/>
      <c r="E2463" s="2"/>
      <c r="F2463" s="2"/>
      <c r="G2463" s="6"/>
      <c r="H2463" s="6"/>
      <c r="I2463" s="6"/>
      <c r="J2463" s="6"/>
      <c r="K2463" s="6"/>
      <c r="L2463" s="6"/>
      <c r="M2463" s="6"/>
      <c r="N2463" s="2"/>
      <c r="P2463" s="2"/>
      <c r="Q2463" s="2"/>
    </row>
    <row r="2464" spans="2:17" customFormat="1" x14ac:dyDescent="0.35">
      <c r="B2464" s="2"/>
      <c r="C2464" s="2"/>
      <c r="D2464" s="2"/>
      <c r="E2464" s="2"/>
      <c r="F2464" s="2"/>
      <c r="G2464" s="6"/>
      <c r="H2464" s="6"/>
      <c r="I2464" s="6"/>
      <c r="J2464" s="6"/>
      <c r="K2464" s="6"/>
      <c r="L2464" s="6"/>
      <c r="M2464" s="6"/>
      <c r="N2464" s="2"/>
      <c r="P2464" s="2"/>
      <c r="Q2464" s="2"/>
    </row>
    <row r="2465" spans="2:17" customFormat="1" x14ac:dyDescent="0.35">
      <c r="B2465" s="2"/>
      <c r="C2465" s="2"/>
      <c r="D2465" s="2"/>
      <c r="E2465" s="2"/>
      <c r="F2465" s="2"/>
      <c r="G2465" s="6"/>
      <c r="H2465" s="6"/>
      <c r="I2465" s="6"/>
      <c r="J2465" s="6"/>
      <c r="K2465" s="6"/>
      <c r="L2465" s="6"/>
      <c r="M2465" s="6"/>
      <c r="N2465" s="2"/>
      <c r="P2465" s="2"/>
      <c r="Q2465" s="2"/>
    </row>
    <row r="2466" spans="2:17" customFormat="1" x14ac:dyDescent="0.35">
      <c r="B2466" s="2"/>
      <c r="C2466" s="2"/>
      <c r="D2466" s="2"/>
      <c r="E2466" s="2"/>
      <c r="F2466" s="2"/>
      <c r="G2466" s="6"/>
      <c r="H2466" s="6"/>
      <c r="I2466" s="6"/>
      <c r="J2466" s="6"/>
      <c r="K2466" s="6"/>
      <c r="L2466" s="6"/>
      <c r="M2466" s="6"/>
      <c r="N2466" s="2"/>
      <c r="P2466" s="2"/>
      <c r="Q2466" s="2"/>
    </row>
    <row r="2467" spans="2:17" customFormat="1" x14ac:dyDescent="0.35">
      <c r="B2467" s="2"/>
      <c r="C2467" s="2"/>
      <c r="D2467" s="2"/>
      <c r="E2467" s="2"/>
      <c r="F2467" s="2"/>
      <c r="G2467" s="6"/>
      <c r="H2467" s="6"/>
      <c r="I2467" s="6"/>
      <c r="J2467" s="6"/>
      <c r="K2467" s="6"/>
      <c r="L2467" s="6"/>
      <c r="M2467" s="6"/>
      <c r="N2467" s="2"/>
      <c r="P2467" s="2"/>
      <c r="Q2467" s="2"/>
    </row>
    <row r="2468" spans="2:17" customFormat="1" x14ac:dyDescent="0.35">
      <c r="B2468" s="2"/>
      <c r="C2468" s="2"/>
      <c r="D2468" s="2"/>
      <c r="E2468" s="2"/>
      <c r="F2468" s="2"/>
      <c r="G2468" s="6"/>
      <c r="H2468" s="6"/>
      <c r="I2468" s="6"/>
      <c r="J2468" s="6"/>
      <c r="K2468" s="6"/>
      <c r="L2468" s="6"/>
      <c r="M2468" s="6"/>
      <c r="N2468" s="2"/>
      <c r="P2468" s="2"/>
      <c r="Q2468" s="2"/>
    </row>
    <row r="2469" spans="2:17" customFormat="1" x14ac:dyDescent="0.35">
      <c r="B2469" s="2"/>
      <c r="C2469" s="2"/>
      <c r="D2469" s="2"/>
      <c r="E2469" s="2"/>
      <c r="F2469" s="2"/>
      <c r="G2469" s="6"/>
      <c r="H2469" s="6"/>
      <c r="I2469" s="6"/>
      <c r="J2469" s="6"/>
      <c r="K2469" s="6"/>
      <c r="L2469" s="6"/>
      <c r="M2469" s="6"/>
      <c r="N2469" s="2"/>
      <c r="P2469" s="2"/>
      <c r="Q2469" s="2"/>
    </row>
    <row r="2470" spans="2:17" customFormat="1" x14ac:dyDescent="0.35">
      <c r="B2470" s="2"/>
      <c r="C2470" s="2"/>
      <c r="D2470" s="2"/>
      <c r="E2470" s="2"/>
      <c r="F2470" s="2"/>
      <c r="G2470" s="6"/>
      <c r="H2470" s="6"/>
      <c r="I2470" s="6"/>
      <c r="J2470" s="6"/>
      <c r="K2470" s="6"/>
      <c r="L2470" s="6"/>
      <c r="M2470" s="6"/>
      <c r="N2470" s="2"/>
      <c r="P2470" s="2"/>
      <c r="Q2470" s="2"/>
    </row>
    <row r="2471" spans="2:17" customFormat="1" x14ac:dyDescent="0.35">
      <c r="B2471" s="2"/>
      <c r="C2471" s="2"/>
      <c r="D2471" s="2"/>
      <c r="E2471" s="2"/>
      <c r="F2471" s="2"/>
      <c r="G2471" s="6"/>
      <c r="H2471" s="6"/>
      <c r="I2471" s="6"/>
      <c r="J2471" s="6"/>
      <c r="K2471" s="6"/>
      <c r="L2471" s="6"/>
      <c r="M2471" s="6"/>
      <c r="N2471" s="2"/>
      <c r="P2471" s="2"/>
      <c r="Q2471" s="2"/>
    </row>
    <row r="2472" spans="2:17" customFormat="1" x14ac:dyDescent="0.35">
      <c r="B2472" s="2"/>
      <c r="C2472" s="2"/>
      <c r="D2472" s="2"/>
      <c r="E2472" s="2"/>
      <c r="F2472" s="2"/>
      <c r="G2472" s="6"/>
      <c r="H2472" s="6"/>
      <c r="I2472" s="6"/>
      <c r="J2472" s="6"/>
      <c r="K2472" s="6"/>
      <c r="L2472" s="6"/>
      <c r="M2472" s="6"/>
      <c r="N2472" s="2"/>
      <c r="P2472" s="2"/>
      <c r="Q2472" s="2"/>
    </row>
    <row r="2473" spans="2:17" customFormat="1" x14ac:dyDescent="0.35">
      <c r="B2473" s="2"/>
      <c r="C2473" s="2"/>
      <c r="D2473" s="2"/>
      <c r="E2473" s="2"/>
      <c r="F2473" s="2"/>
      <c r="G2473" s="6"/>
      <c r="H2473" s="6"/>
      <c r="I2473" s="6"/>
      <c r="J2473" s="6"/>
      <c r="K2473" s="6"/>
      <c r="L2473" s="6"/>
      <c r="M2473" s="6"/>
      <c r="N2473" s="2"/>
      <c r="P2473" s="2"/>
      <c r="Q2473" s="2"/>
    </row>
    <row r="2474" spans="2:17" customFormat="1" x14ac:dyDescent="0.35">
      <c r="B2474" s="2"/>
      <c r="C2474" s="2"/>
      <c r="D2474" s="2"/>
      <c r="E2474" s="2"/>
      <c r="F2474" s="2"/>
      <c r="G2474" s="6"/>
      <c r="H2474" s="6"/>
      <c r="I2474" s="6"/>
      <c r="J2474" s="6"/>
      <c r="K2474" s="6"/>
      <c r="L2474" s="6"/>
      <c r="M2474" s="6"/>
      <c r="N2474" s="2"/>
      <c r="P2474" s="2"/>
      <c r="Q2474" s="2"/>
    </row>
    <row r="2475" spans="2:17" customFormat="1" x14ac:dyDescent="0.35">
      <c r="B2475" s="2"/>
      <c r="C2475" s="2"/>
      <c r="D2475" s="2"/>
      <c r="E2475" s="2"/>
      <c r="F2475" s="2"/>
      <c r="G2475" s="6"/>
      <c r="H2475" s="6"/>
      <c r="I2475" s="6"/>
      <c r="J2475" s="6"/>
      <c r="K2475" s="6"/>
      <c r="L2475" s="6"/>
      <c r="M2475" s="6"/>
      <c r="N2475" s="2"/>
      <c r="P2475" s="2"/>
      <c r="Q2475" s="2"/>
    </row>
    <row r="2476" spans="2:17" customFormat="1" x14ac:dyDescent="0.35">
      <c r="B2476" s="2"/>
      <c r="C2476" s="2"/>
      <c r="D2476" s="2"/>
      <c r="E2476" s="2"/>
      <c r="F2476" s="2"/>
      <c r="G2476" s="6"/>
      <c r="H2476" s="6"/>
      <c r="I2476" s="6"/>
      <c r="J2476" s="6"/>
      <c r="K2476" s="6"/>
      <c r="L2476" s="6"/>
      <c r="M2476" s="6"/>
      <c r="N2476" s="2"/>
      <c r="P2476" s="2"/>
      <c r="Q2476" s="2"/>
    </row>
    <row r="2477" spans="2:17" customFormat="1" x14ac:dyDescent="0.35">
      <c r="B2477" s="2"/>
      <c r="C2477" s="2"/>
      <c r="D2477" s="2"/>
      <c r="E2477" s="2"/>
      <c r="F2477" s="2"/>
      <c r="G2477" s="6"/>
      <c r="H2477" s="6"/>
      <c r="I2477" s="6"/>
      <c r="J2477" s="6"/>
      <c r="K2477" s="6"/>
      <c r="L2477" s="6"/>
      <c r="M2477" s="6"/>
      <c r="N2477" s="2"/>
      <c r="P2477" s="2"/>
      <c r="Q2477" s="2"/>
    </row>
    <row r="2478" spans="2:17" customFormat="1" x14ac:dyDescent="0.35">
      <c r="B2478" s="2"/>
      <c r="C2478" s="2"/>
      <c r="D2478" s="2"/>
      <c r="E2478" s="2"/>
      <c r="F2478" s="2"/>
      <c r="G2478" s="6"/>
      <c r="H2478" s="6"/>
      <c r="I2478" s="6"/>
      <c r="J2478" s="6"/>
      <c r="K2478" s="6"/>
      <c r="L2478" s="6"/>
      <c r="M2478" s="6"/>
      <c r="N2478" s="2"/>
      <c r="P2478" s="2"/>
      <c r="Q2478" s="2"/>
    </row>
    <row r="2479" spans="2:17" customFormat="1" x14ac:dyDescent="0.35">
      <c r="B2479" s="2"/>
      <c r="C2479" s="2"/>
      <c r="D2479" s="2"/>
      <c r="E2479" s="2"/>
      <c r="F2479" s="2"/>
      <c r="G2479" s="6"/>
      <c r="H2479" s="6"/>
      <c r="I2479" s="6"/>
      <c r="J2479" s="6"/>
      <c r="K2479" s="6"/>
      <c r="L2479" s="6"/>
      <c r="M2479" s="6"/>
      <c r="N2479" s="2"/>
      <c r="P2479" s="2"/>
      <c r="Q2479" s="2"/>
    </row>
    <row r="2480" spans="2:17" customFormat="1" x14ac:dyDescent="0.35">
      <c r="B2480" s="2"/>
      <c r="C2480" s="2"/>
      <c r="D2480" s="2"/>
      <c r="E2480" s="2"/>
      <c r="F2480" s="2"/>
      <c r="G2480" s="6"/>
      <c r="H2480" s="6"/>
      <c r="I2480" s="6"/>
      <c r="J2480" s="6"/>
      <c r="K2480" s="6"/>
      <c r="L2480" s="6"/>
      <c r="M2480" s="6"/>
      <c r="N2480" s="2"/>
      <c r="P2480" s="2"/>
      <c r="Q2480" s="2"/>
    </row>
    <row r="2481" spans="2:17" customFormat="1" x14ac:dyDescent="0.35">
      <c r="B2481" s="2"/>
      <c r="C2481" s="2"/>
      <c r="D2481" s="2"/>
      <c r="E2481" s="2"/>
      <c r="F2481" s="2"/>
      <c r="G2481" s="6"/>
      <c r="H2481" s="6"/>
      <c r="I2481" s="6"/>
      <c r="J2481" s="6"/>
      <c r="K2481" s="6"/>
      <c r="L2481" s="6"/>
      <c r="M2481" s="6"/>
      <c r="N2481" s="2"/>
      <c r="P2481" s="2"/>
      <c r="Q2481" s="2"/>
    </row>
    <row r="2482" spans="2:17" customFormat="1" x14ac:dyDescent="0.35">
      <c r="B2482" s="2"/>
      <c r="C2482" s="2"/>
      <c r="D2482" s="2"/>
      <c r="E2482" s="2"/>
      <c r="F2482" s="2"/>
      <c r="G2482" s="6"/>
      <c r="H2482" s="6"/>
      <c r="I2482" s="6"/>
      <c r="J2482" s="6"/>
      <c r="K2482" s="6"/>
      <c r="L2482" s="6"/>
      <c r="M2482" s="6"/>
      <c r="N2482" s="2"/>
      <c r="P2482" s="2"/>
      <c r="Q2482" s="2"/>
    </row>
    <row r="2483" spans="2:17" customFormat="1" x14ac:dyDescent="0.35">
      <c r="B2483" s="2"/>
      <c r="C2483" s="2"/>
      <c r="D2483" s="2"/>
      <c r="E2483" s="2"/>
      <c r="F2483" s="2"/>
      <c r="G2483" s="6"/>
      <c r="H2483" s="6"/>
      <c r="I2483" s="6"/>
      <c r="J2483" s="6"/>
      <c r="K2483" s="6"/>
      <c r="L2483" s="6"/>
      <c r="M2483" s="6"/>
      <c r="N2483" s="2"/>
      <c r="P2483" s="2"/>
      <c r="Q2483" s="2"/>
    </row>
    <row r="2484" spans="2:17" customFormat="1" x14ac:dyDescent="0.35">
      <c r="B2484" s="2"/>
      <c r="C2484" s="2"/>
      <c r="D2484" s="2"/>
      <c r="E2484" s="2"/>
      <c r="F2484" s="2"/>
      <c r="G2484" s="6"/>
      <c r="H2484" s="6"/>
      <c r="I2484" s="6"/>
      <c r="J2484" s="6"/>
      <c r="K2484" s="6"/>
      <c r="L2484" s="6"/>
      <c r="M2484" s="6"/>
      <c r="N2484" s="2"/>
      <c r="P2484" s="2"/>
      <c r="Q2484" s="2"/>
    </row>
    <row r="2485" spans="2:17" customFormat="1" x14ac:dyDescent="0.35">
      <c r="B2485" s="2"/>
      <c r="C2485" s="2"/>
      <c r="D2485" s="2"/>
      <c r="E2485" s="2"/>
      <c r="F2485" s="2"/>
      <c r="G2485" s="6"/>
      <c r="H2485" s="6"/>
      <c r="I2485" s="6"/>
      <c r="J2485" s="6"/>
      <c r="K2485" s="6"/>
      <c r="L2485" s="6"/>
      <c r="M2485" s="6"/>
      <c r="N2485" s="2"/>
      <c r="P2485" s="2"/>
      <c r="Q2485" s="2"/>
    </row>
    <row r="2486" spans="2:17" customFormat="1" x14ac:dyDescent="0.35">
      <c r="B2486" s="2"/>
      <c r="C2486" s="2"/>
      <c r="D2486" s="2"/>
      <c r="E2486" s="2"/>
      <c r="F2486" s="2"/>
      <c r="G2486" s="6"/>
      <c r="H2486" s="6"/>
      <c r="I2486" s="6"/>
      <c r="J2486" s="6"/>
      <c r="K2486" s="6"/>
      <c r="L2486" s="6"/>
      <c r="M2486" s="6"/>
      <c r="N2486" s="2"/>
      <c r="P2486" s="2"/>
      <c r="Q2486" s="2"/>
    </row>
    <row r="2487" spans="2:17" customFormat="1" x14ac:dyDescent="0.35">
      <c r="B2487" s="2"/>
      <c r="C2487" s="2"/>
      <c r="D2487" s="2"/>
      <c r="E2487" s="2"/>
      <c r="F2487" s="2"/>
      <c r="G2487" s="6"/>
      <c r="H2487" s="6"/>
      <c r="I2487" s="6"/>
      <c r="J2487" s="6"/>
      <c r="K2487" s="6"/>
      <c r="L2487" s="6"/>
      <c r="M2487" s="6"/>
      <c r="N2487" s="2"/>
      <c r="P2487" s="2"/>
      <c r="Q2487" s="2"/>
    </row>
    <row r="2488" spans="2:17" customFormat="1" x14ac:dyDescent="0.35">
      <c r="B2488" s="2"/>
      <c r="C2488" s="2"/>
      <c r="D2488" s="2"/>
      <c r="E2488" s="2"/>
      <c r="F2488" s="2"/>
      <c r="G2488" s="6"/>
      <c r="H2488" s="6"/>
      <c r="I2488" s="6"/>
      <c r="J2488" s="6"/>
      <c r="K2488" s="6"/>
      <c r="L2488" s="6"/>
      <c r="M2488" s="6"/>
      <c r="N2488" s="2"/>
      <c r="P2488" s="2"/>
      <c r="Q2488" s="2"/>
    </row>
    <row r="2489" spans="2:17" customFormat="1" x14ac:dyDescent="0.35">
      <c r="B2489" s="2"/>
      <c r="C2489" s="2"/>
      <c r="D2489" s="2"/>
      <c r="E2489" s="2"/>
      <c r="F2489" s="2"/>
      <c r="G2489" s="6"/>
      <c r="H2489" s="6"/>
      <c r="I2489" s="6"/>
      <c r="J2489" s="6"/>
      <c r="K2489" s="6"/>
      <c r="L2489" s="6"/>
      <c r="M2489" s="6"/>
      <c r="N2489" s="2"/>
      <c r="P2489" s="2"/>
      <c r="Q2489" s="2"/>
    </row>
    <row r="2490" spans="2:17" customFormat="1" x14ac:dyDescent="0.35">
      <c r="B2490" s="2"/>
      <c r="C2490" s="2"/>
      <c r="D2490" s="2"/>
      <c r="E2490" s="2"/>
      <c r="F2490" s="2"/>
      <c r="G2490" s="6"/>
      <c r="H2490" s="6"/>
      <c r="I2490" s="6"/>
      <c r="J2490" s="6"/>
      <c r="K2490" s="6"/>
      <c r="L2490" s="6"/>
      <c r="M2490" s="6"/>
      <c r="N2490" s="2"/>
      <c r="P2490" s="2"/>
      <c r="Q2490" s="2"/>
    </row>
    <row r="2491" spans="2:17" customFormat="1" x14ac:dyDescent="0.35">
      <c r="B2491" s="2"/>
      <c r="C2491" s="2"/>
      <c r="D2491" s="2"/>
      <c r="E2491" s="2"/>
      <c r="F2491" s="2"/>
      <c r="G2491" s="6"/>
      <c r="H2491" s="6"/>
      <c r="I2491" s="6"/>
      <c r="J2491" s="6"/>
      <c r="K2491" s="6"/>
      <c r="L2491" s="6"/>
      <c r="M2491" s="6"/>
      <c r="N2491" s="2"/>
      <c r="P2491" s="2"/>
      <c r="Q2491" s="2"/>
    </row>
    <row r="2492" spans="2:17" customFormat="1" x14ac:dyDescent="0.35">
      <c r="B2492" s="2"/>
      <c r="C2492" s="2"/>
      <c r="D2492" s="2"/>
      <c r="E2492" s="2"/>
      <c r="F2492" s="2"/>
      <c r="G2492" s="6"/>
      <c r="H2492" s="6"/>
      <c r="I2492" s="6"/>
      <c r="J2492" s="6"/>
      <c r="K2492" s="6"/>
      <c r="L2492" s="6"/>
      <c r="M2492" s="6"/>
      <c r="N2492" s="2"/>
      <c r="P2492" s="2"/>
      <c r="Q2492" s="2"/>
    </row>
    <row r="2493" spans="2:17" customFormat="1" x14ac:dyDescent="0.35">
      <c r="B2493" s="2"/>
      <c r="C2493" s="2"/>
      <c r="D2493" s="2"/>
      <c r="E2493" s="2"/>
      <c r="F2493" s="2"/>
      <c r="G2493" s="6"/>
      <c r="H2493" s="6"/>
      <c r="I2493" s="6"/>
      <c r="J2493" s="6"/>
      <c r="K2493" s="6"/>
      <c r="L2493" s="6"/>
      <c r="M2493" s="6"/>
      <c r="N2493" s="2"/>
      <c r="P2493" s="2"/>
      <c r="Q2493" s="2"/>
    </row>
    <row r="2494" spans="2:17" customFormat="1" x14ac:dyDescent="0.35">
      <c r="B2494" s="2"/>
      <c r="C2494" s="2"/>
      <c r="D2494" s="2"/>
      <c r="E2494" s="2"/>
      <c r="F2494" s="2"/>
      <c r="G2494" s="6"/>
      <c r="H2494" s="6"/>
      <c r="I2494" s="6"/>
      <c r="J2494" s="6"/>
      <c r="K2494" s="6"/>
      <c r="L2494" s="6"/>
      <c r="M2494" s="6"/>
      <c r="N2494" s="2"/>
      <c r="P2494" s="2"/>
      <c r="Q2494" s="2"/>
    </row>
    <row r="2495" spans="2:17" customFormat="1" x14ac:dyDescent="0.35">
      <c r="B2495" s="2"/>
      <c r="C2495" s="2"/>
      <c r="D2495" s="2"/>
      <c r="E2495" s="2"/>
      <c r="F2495" s="2"/>
      <c r="G2495" s="6"/>
      <c r="H2495" s="6"/>
      <c r="I2495" s="6"/>
      <c r="J2495" s="6"/>
      <c r="K2495" s="6"/>
      <c r="L2495" s="6"/>
      <c r="M2495" s="6"/>
      <c r="N2495" s="2"/>
      <c r="P2495" s="2"/>
      <c r="Q2495" s="2"/>
    </row>
    <row r="2496" spans="2:17" customFormat="1" x14ac:dyDescent="0.35">
      <c r="B2496" s="2"/>
      <c r="C2496" s="2"/>
      <c r="D2496" s="2"/>
      <c r="E2496" s="2"/>
      <c r="F2496" s="2"/>
      <c r="G2496" s="6"/>
      <c r="H2496" s="6"/>
      <c r="I2496" s="6"/>
      <c r="J2496" s="6"/>
      <c r="K2496" s="6"/>
      <c r="L2496" s="6"/>
      <c r="M2496" s="6"/>
      <c r="N2496" s="2"/>
      <c r="P2496" s="2"/>
      <c r="Q2496" s="2"/>
    </row>
    <row r="2497" spans="2:17" customFormat="1" x14ac:dyDescent="0.35">
      <c r="B2497" s="2"/>
      <c r="C2497" s="2"/>
      <c r="D2497" s="2"/>
      <c r="E2497" s="2"/>
      <c r="F2497" s="2"/>
      <c r="G2497" s="6"/>
      <c r="H2497" s="6"/>
      <c r="I2497" s="6"/>
      <c r="J2497" s="6"/>
      <c r="K2497" s="6"/>
      <c r="L2497" s="6"/>
      <c r="M2497" s="6"/>
      <c r="N2497" s="2"/>
      <c r="P2497" s="2"/>
      <c r="Q2497" s="2"/>
    </row>
    <row r="2498" spans="2:17" customFormat="1" x14ac:dyDescent="0.35">
      <c r="B2498" s="2"/>
      <c r="C2498" s="2"/>
      <c r="D2498" s="2"/>
      <c r="E2498" s="2"/>
      <c r="F2498" s="2"/>
      <c r="G2498" s="6"/>
      <c r="H2498" s="6"/>
      <c r="I2498" s="6"/>
      <c r="J2498" s="6"/>
      <c r="K2498" s="6"/>
      <c r="L2498" s="6"/>
      <c r="M2498" s="6"/>
      <c r="N2498" s="2"/>
      <c r="P2498" s="2"/>
      <c r="Q2498" s="2"/>
    </row>
    <row r="2499" spans="2:17" customFormat="1" x14ac:dyDescent="0.35">
      <c r="B2499" s="2"/>
      <c r="C2499" s="2"/>
      <c r="D2499" s="2"/>
      <c r="E2499" s="2"/>
      <c r="F2499" s="2"/>
      <c r="G2499" s="6"/>
      <c r="H2499" s="6"/>
      <c r="I2499" s="6"/>
      <c r="J2499" s="6"/>
      <c r="K2499" s="6"/>
      <c r="L2499" s="6"/>
      <c r="M2499" s="6"/>
      <c r="N2499" s="2"/>
      <c r="P2499" s="2"/>
      <c r="Q2499" s="2"/>
    </row>
    <row r="2500" spans="2:17" customFormat="1" x14ac:dyDescent="0.35">
      <c r="B2500" s="2"/>
      <c r="C2500" s="2"/>
      <c r="D2500" s="2"/>
      <c r="E2500" s="2"/>
      <c r="F2500" s="2"/>
      <c r="G2500" s="6"/>
      <c r="H2500" s="6"/>
      <c r="I2500" s="6"/>
      <c r="J2500" s="6"/>
      <c r="K2500" s="6"/>
      <c r="L2500" s="6"/>
      <c r="M2500" s="6"/>
      <c r="N2500" s="2"/>
      <c r="P2500" s="2"/>
      <c r="Q2500" s="2"/>
    </row>
    <row r="2501" spans="2:17" customFormat="1" x14ac:dyDescent="0.35">
      <c r="B2501" s="2"/>
      <c r="C2501" s="2"/>
      <c r="D2501" s="2"/>
      <c r="E2501" s="2"/>
      <c r="F2501" s="2"/>
      <c r="G2501" s="6"/>
      <c r="H2501" s="6"/>
      <c r="I2501" s="6"/>
      <c r="J2501" s="6"/>
      <c r="K2501" s="6"/>
      <c r="L2501" s="6"/>
      <c r="M2501" s="6"/>
      <c r="N2501" s="2"/>
      <c r="P2501" s="2"/>
      <c r="Q2501" s="2"/>
    </row>
    <row r="2502" spans="2:17" customFormat="1" x14ac:dyDescent="0.35">
      <c r="B2502" s="2"/>
      <c r="C2502" s="2"/>
      <c r="D2502" s="2"/>
      <c r="E2502" s="2"/>
      <c r="F2502" s="2"/>
      <c r="G2502" s="6"/>
      <c r="H2502" s="6"/>
      <c r="I2502" s="6"/>
      <c r="J2502" s="6"/>
      <c r="K2502" s="6"/>
      <c r="L2502" s="6"/>
      <c r="M2502" s="6"/>
      <c r="N2502" s="2"/>
      <c r="P2502" s="2"/>
      <c r="Q2502" s="2"/>
    </row>
    <row r="2503" spans="2:17" customFormat="1" x14ac:dyDescent="0.35">
      <c r="B2503" s="2"/>
      <c r="C2503" s="2"/>
      <c r="D2503" s="2"/>
      <c r="E2503" s="2"/>
      <c r="F2503" s="2"/>
      <c r="G2503" s="6"/>
      <c r="H2503" s="6"/>
      <c r="I2503" s="6"/>
      <c r="J2503" s="6"/>
      <c r="K2503" s="6"/>
      <c r="L2503" s="6"/>
      <c r="M2503" s="6"/>
      <c r="N2503" s="2"/>
      <c r="P2503" s="2"/>
      <c r="Q2503" s="2"/>
    </row>
    <row r="2504" spans="2:17" customFormat="1" x14ac:dyDescent="0.35">
      <c r="B2504" s="2"/>
      <c r="C2504" s="2"/>
      <c r="D2504" s="2"/>
      <c r="E2504" s="2"/>
      <c r="F2504" s="2"/>
      <c r="G2504" s="6"/>
      <c r="H2504" s="6"/>
      <c r="I2504" s="6"/>
      <c r="J2504" s="6"/>
      <c r="K2504" s="6"/>
      <c r="L2504" s="6"/>
      <c r="M2504" s="6"/>
      <c r="N2504" s="2"/>
      <c r="P2504" s="2"/>
      <c r="Q2504" s="2"/>
    </row>
    <row r="2505" spans="2:17" customFormat="1" x14ac:dyDescent="0.35">
      <c r="B2505" s="2"/>
      <c r="C2505" s="2"/>
      <c r="D2505" s="2"/>
      <c r="E2505" s="2"/>
      <c r="F2505" s="2"/>
      <c r="G2505" s="6"/>
      <c r="H2505" s="6"/>
      <c r="I2505" s="6"/>
      <c r="J2505" s="6"/>
      <c r="K2505" s="6"/>
      <c r="L2505" s="6"/>
      <c r="M2505" s="6"/>
      <c r="N2505" s="2"/>
      <c r="P2505" s="2"/>
      <c r="Q2505" s="2"/>
    </row>
    <row r="2506" spans="2:17" customFormat="1" x14ac:dyDescent="0.35">
      <c r="B2506" s="2"/>
      <c r="C2506" s="2"/>
      <c r="D2506" s="2"/>
      <c r="E2506" s="2"/>
      <c r="F2506" s="2"/>
      <c r="G2506" s="6"/>
      <c r="H2506" s="6"/>
      <c r="I2506" s="6"/>
      <c r="J2506" s="6"/>
      <c r="K2506" s="6"/>
      <c r="L2506" s="6"/>
      <c r="M2506" s="6"/>
      <c r="N2506" s="2"/>
      <c r="P2506" s="2"/>
      <c r="Q2506" s="2"/>
    </row>
    <row r="2507" spans="2:17" customFormat="1" x14ac:dyDescent="0.35">
      <c r="B2507" s="2"/>
      <c r="C2507" s="2"/>
      <c r="D2507" s="2"/>
      <c r="E2507" s="2"/>
      <c r="F2507" s="2"/>
      <c r="G2507" s="6"/>
      <c r="H2507" s="6"/>
      <c r="I2507" s="6"/>
      <c r="J2507" s="6"/>
      <c r="K2507" s="6"/>
      <c r="L2507" s="6"/>
      <c r="M2507" s="6"/>
      <c r="N2507" s="2"/>
      <c r="P2507" s="2"/>
      <c r="Q2507" s="2"/>
    </row>
    <row r="2508" spans="2:17" customFormat="1" x14ac:dyDescent="0.35">
      <c r="B2508" s="2"/>
      <c r="C2508" s="2"/>
      <c r="D2508" s="2"/>
      <c r="E2508" s="2"/>
      <c r="F2508" s="2"/>
      <c r="G2508" s="6"/>
      <c r="H2508" s="6"/>
      <c r="I2508" s="6"/>
      <c r="J2508" s="6"/>
      <c r="K2508" s="6"/>
      <c r="L2508" s="6"/>
      <c r="M2508" s="6"/>
      <c r="N2508" s="2"/>
      <c r="P2508" s="2"/>
      <c r="Q2508" s="2"/>
    </row>
    <row r="2509" spans="2:17" customFormat="1" x14ac:dyDescent="0.35">
      <c r="B2509" s="2"/>
      <c r="C2509" s="2"/>
      <c r="D2509" s="2"/>
      <c r="E2509" s="2"/>
      <c r="F2509" s="2"/>
      <c r="G2509" s="6"/>
      <c r="H2509" s="6"/>
      <c r="I2509" s="6"/>
      <c r="J2509" s="6"/>
      <c r="K2509" s="6"/>
      <c r="L2509" s="6"/>
      <c r="M2509" s="6"/>
      <c r="N2509" s="2"/>
      <c r="P2509" s="2"/>
      <c r="Q2509" s="2"/>
    </row>
    <row r="2510" spans="2:17" customFormat="1" x14ac:dyDescent="0.35">
      <c r="B2510" s="2"/>
      <c r="C2510" s="2"/>
      <c r="D2510" s="2"/>
      <c r="E2510" s="2"/>
      <c r="F2510" s="2"/>
      <c r="G2510" s="6"/>
      <c r="H2510" s="6"/>
      <c r="I2510" s="6"/>
      <c r="J2510" s="6"/>
      <c r="K2510" s="6"/>
      <c r="L2510" s="6"/>
      <c r="M2510" s="6"/>
      <c r="N2510" s="2"/>
      <c r="P2510" s="2"/>
      <c r="Q2510" s="2"/>
    </row>
    <row r="2511" spans="2:17" customFormat="1" x14ac:dyDescent="0.35">
      <c r="B2511" s="2"/>
      <c r="C2511" s="2"/>
      <c r="D2511" s="2"/>
      <c r="E2511" s="2"/>
      <c r="F2511" s="2"/>
      <c r="G2511" s="6"/>
      <c r="H2511" s="6"/>
      <c r="I2511" s="6"/>
      <c r="J2511" s="6"/>
      <c r="K2511" s="6"/>
      <c r="L2511" s="6"/>
      <c r="M2511" s="6"/>
      <c r="N2511" s="2"/>
      <c r="P2511" s="2"/>
      <c r="Q2511" s="2"/>
    </row>
    <row r="2512" spans="2:17" customFormat="1" x14ac:dyDescent="0.35">
      <c r="B2512" s="2"/>
      <c r="C2512" s="2"/>
      <c r="D2512" s="2"/>
      <c r="E2512" s="2"/>
      <c r="F2512" s="2"/>
      <c r="G2512" s="6"/>
      <c r="H2512" s="6"/>
      <c r="I2512" s="6"/>
      <c r="J2512" s="6"/>
      <c r="K2512" s="6"/>
      <c r="L2512" s="6"/>
      <c r="M2512" s="6"/>
      <c r="N2512" s="2"/>
      <c r="P2512" s="2"/>
      <c r="Q2512" s="2"/>
    </row>
    <row r="2513" spans="2:17" customFormat="1" x14ac:dyDescent="0.35">
      <c r="B2513" s="2"/>
      <c r="C2513" s="2"/>
      <c r="D2513" s="2"/>
      <c r="E2513" s="2"/>
      <c r="F2513" s="2"/>
      <c r="G2513" s="6"/>
      <c r="H2513" s="6"/>
      <c r="I2513" s="6"/>
      <c r="J2513" s="6"/>
      <c r="K2513" s="6"/>
      <c r="L2513" s="6"/>
      <c r="M2513" s="6"/>
      <c r="N2513" s="2"/>
      <c r="P2513" s="2"/>
      <c r="Q2513" s="2"/>
    </row>
    <row r="2514" spans="2:17" customFormat="1" x14ac:dyDescent="0.35">
      <c r="B2514" s="2"/>
      <c r="C2514" s="2"/>
      <c r="D2514" s="2"/>
      <c r="E2514" s="2"/>
      <c r="F2514" s="2"/>
      <c r="G2514" s="6"/>
      <c r="H2514" s="6"/>
      <c r="I2514" s="6"/>
      <c r="J2514" s="6"/>
      <c r="K2514" s="6"/>
      <c r="L2514" s="6"/>
      <c r="M2514" s="6"/>
      <c r="N2514" s="2"/>
      <c r="P2514" s="2"/>
      <c r="Q2514" s="2"/>
    </row>
    <row r="2515" spans="2:17" customFormat="1" x14ac:dyDescent="0.35">
      <c r="B2515" s="2"/>
      <c r="C2515" s="2"/>
      <c r="D2515" s="2"/>
      <c r="E2515" s="2"/>
      <c r="F2515" s="2"/>
      <c r="G2515" s="6"/>
      <c r="H2515" s="6"/>
      <c r="I2515" s="6"/>
      <c r="J2515" s="6"/>
      <c r="K2515" s="6"/>
      <c r="L2515" s="6"/>
      <c r="M2515" s="6"/>
      <c r="N2515" s="2"/>
      <c r="P2515" s="2"/>
      <c r="Q2515" s="2"/>
    </row>
    <row r="2516" spans="2:17" customFormat="1" x14ac:dyDescent="0.35">
      <c r="B2516" s="2"/>
      <c r="C2516" s="2"/>
      <c r="D2516" s="2"/>
      <c r="E2516" s="2"/>
      <c r="F2516" s="2"/>
      <c r="G2516" s="6"/>
      <c r="H2516" s="6"/>
      <c r="I2516" s="6"/>
      <c r="J2516" s="6"/>
      <c r="K2516" s="6"/>
      <c r="L2516" s="6"/>
      <c r="M2516" s="6"/>
      <c r="N2516" s="2"/>
      <c r="P2516" s="2"/>
      <c r="Q2516" s="2"/>
    </row>
    <row r="2517" spans="2:17" customFormat="1" x14ac:dyDescent="0.35">
      <c r="B2517" s="2"/>
      <c r="C2517" s="2"/>
      <c r="D2517" s="2"/>
      <c r="E2517" s="2"/>
      <c r="F2517" s="2"/>
      <c r="G2517" s="6"/>
      <c r="H2517" s="6"/>
      <c r="I2517" s="6"/>
      <c r="J2517" s="6"/>
      <c r="K2517" s="6"/>
      <c r="L2517" s="6"/>
      <c r="M2517" s="6"/>
      <c r="N2517" s="2"/>
      <c r="P2517" s="2"/>
      <c r="Q2517" s="2"/>
    </row>
    <row r="2518" spans="2:17" customFormat="1" x14ac:dyDescent="0.35">
      <c r="B2518" s="2"/>
      <c r="C2518" s="2"/>
      <c r="D2518" s="2"/>
      <c r="E2518" s="2"/>
      <c r="F2518" s="2"/>
      <c r="G2518" s="6"/>
      <c r="H2518" s="6"/>
      <c r="I2518" s="6"/>
      <c r="J2518" s="6"/>
      <c r="K2518" s="6"/>
      <c r="L2518" s="6"/>
      <c r="M2518" s="6"/>
      <c r="N2518" s="2"/>
      <c r="P2518" s="2"/>
      <c r="Q2518" s="2"/>
    </row>
    <row r="2519" spans="2:17" customFormat="1" x14ac:dyDescent="0.35">
      <c r="B2519" s="2"/>
      <c r="C2519" s="2"/>
      <c r="D2519" s="2"/>
      <c r="E2519" s="2"/>
      <c r="F2519" s="2"/>
      <c r="G2519" s="6"/>
      <c r="H2519" s="6"/>
      <c r="I2519" s="6"/>
      <c r="J2519" s="6"/>
      <c r="K2519" s="6"/>
      <c r="L2519" s="6"/>
      <c r="M2519" s="6"/>
      <c r="N2519" s="2"/>
      <c r="P2519" s="2"/>
      <c r="Q2519" s="2"/>
    </row>
    <row r="2520" spans="2:17" customFormat="1" x14ac:dyDescent="0.35">
      <c r="B2520" s="2"/>
      <c r="C2520" s="2"/>
      <c r="D2520" s="2"/>
      <c r="E2520" s="2"/>
      <c r="F2520" s="2"/>
      <c r="G2520" s="6"/>
      <c r="H2520" s="6"/>
      <c r="I2520" s="6"/>
      <c r="J2520" s="6"/>
      <c r="K2520" s="6"/>
      <c r="L2520" s="6"/>
      <c r="M2520" s="6"/>
      <c r="N2520" s="2"/>
      <c r="P2520" s="2"/>
      <c r="Q2520" s="2"/>
    </row>
    <row r="2521" spans="2:17" customFormat="1" x14ac:dyDescent="0.35">
      <c r="B2521" s="2"/>
      <c r="C2521" s="2"/>
      <c r="D2521" s="2"/>
      <c r="E2521" s="2"/>
      <c r="F2521" s="2"/>
      <c r="G2521" s="6"/>
      <c r="H2521" s="6"/>
      <c r="I2521" s="6"/>
      <c r="J2521" s="6"/>
      <c r="K2521" s="6"/>
      <c r="L2521" s="6"/>
      <c r="M2521" s="6"/>
      <c r="N2521" s="2"/>
      <c r="P2521" s="2"/>
      <c r="Q2521" s="2"/>
    </row>
    <row r="2522" spans="2:17" customFormat="1" x14ac:dyDescent="0.35">
      <c r="B2522" s="2"/>
      <c r="C2522" s="2"/>
      <c r="D2522" s="2"/>
      <c r="E2522" s="2"/>
      <c r="F2522" s="2"/>
      <c r="G2522" s="6"/>
      <c r="H2522" s="6"/>
      <c r="I2522" s="6"/>
      <c r="J2522" s="6"/>
      <c r="K2522" s="6"/>
      <c r="L2522" s="6"/>
      <c r="M2522" s="6"/>
      <c r="N2522" s="2"/>
      <c r="P2522" s="2"/>
      <c r="Q2522" s="2"/>
    </row>
    <row r="2523" spans="2:17" customFormat="1" x14ac:dyDescent="0.35">
      <c r="B2523" s="2"/>
      <c r="C2523" s="2"/>
      <c r="D2523" s="2"/>
      <c r="E2523" s="2"/>
      <c r="F2523" s="2"/>
      <c r="G2523" s="6"/>
      <c r="H2523" s="6"/>
      <c r="I2523" s="6"/>
      <c r="J2523" s="6"/>
      <c r="K2523" s="6"/>
      <c r="L2523" s="6"/>
      <c r="M2523" s="6"/>
      <c r="N2523" s="2"/>
      <c r="P2523" s="2"/>
      <c r="Q2523" s="2"/>
    </row>
    <row r="2524" spans="2:17" customFormat="1" x14ac:dyDescent="0.35">
      <c r="B2524" s="2"/>
      <c r="C2524" s="2"/>
      <c r="D2524" s="2"/>
      <c r="E2524" s="2"/>
      <c r="F2524" s="2"/>
      <c r="G2524" s="6"/>
      <c r="H2524" s="6"/>
      <c r="I2524" s="6"/>
      <c r="J2524" s="6"/>
      <c r="K2524" s="6"/>
      <c r="L2524" s="6"/>
      <c r="M2524" s="6"/>
      <c r="N2524" s="2"/>
      <c r="P2524" s="2"/>
      <c r="Q2524" s="2"/>
    </row>
    <row r="2525" spans="2:17" customFormat="1" x14ac:dyDescent="0.35">
      <c r="B2525" s="2"/>
      <c r="C2525" s="2"/>
      <c r="D2525" s="2"/>
      <c r="E2525" s="2"/>
      <c r="F2525" s="2"/>
      <c r="G2525" s="6"/>
      <c r="H2525" s="6"/>
      <c r="I2525" s="6"/>
      <c r="J2525" s="6"/>
      <c r="K2525" s="6"/>
      <c r="L2525" s="6"/>
      <c r="M2525" s="6"/>
      <c r="N2525" s="2"/>
      <c r="P2525" s="2"/>
      <c r="Q2525" s="2"/>
    </row>
    <row r="2526" spans="2:17" customFormat="1" x14ac:dyDescent="0.35">
      <c r="B2526" s="2"/>
      <c r="C2526" s="2"/>
      <c r="D2526" s="2"/>
      <c r="E2526" s="2"/>
      <c r="F2526" s="2"/>
      <c r="G2526" s="6"/>
      <c r="H2526" s="6"/>
      <c r="I2526" s="6"/>
      <c r="J2526" s="6"/>
      <c r="K2526" s="6"/>
      <c r="L2526" s="6"/>
      <c r="M2526" s="6"/>
      <c r="N2526" s="2"/>
      <c r="P2526" s="2"/>
      <c r="Q2526" s="2"/>
    </row>
    <row r="2527" spans="2:17" customFormat="1" x14ac:dyDescent="0.35">
      <c r="B2527" s="2"/>
      <c r="C2527" s="2"/>
      <c r="D2527" s="2"/>
      <c r="E2527" s="2"/>
      <c r="F2527" s="2"/>
      <c r="G2527" s="6"/>
      <c r="H2527" s="6"/>
      <c r="I2527" s="6"/>
      <c r="J2527" s="6"/>
      <c r="K2527" s="6"/>
      <c r="L2527" s="6"/>
      <c r="M2527" s="6"/>
      <c r="N2527" s="2"/>
      <c r="P2527" s="2"/>
      <c r="Q2527" s="2"/>
    </row>
    <row r="2528" spans="2:17" customFormat="1" x14ac:dyDescent="0.35">
      <c r="B2528" s="2"/>
      <c r="C2528" s="2"/>
      <c r="D2528" s="2"/>
      <c r="E2528" s="2"/>
      <c r="F2528" s="2"/>
      <c r="G2528" s="6"/>
      <c r="H2528" s="6"/>
      <c r="I2528" s="6"/>
      <c r="J2528" s="6"/>
      <c r="K2528" s="6"/>
      <c r="L2528" s="6"/>
      <c r="M2528" s="6"/>
      <c r="N2528" s="2"/>
      <c r="P2528" s="2"/>
      <c r="Q2528" s="2"/>
    </row>
    <row r="2529" spans="2:17" customFormat="1" x14ac:dyDescent="0.35">
      <c r="B2529" s="2"/>
      <c r="C2529" s="2"/>
      <c r="D2529" s="2"/>
      <c r="E2529" s="2"/>
      <c r="F2529" s="2"/>
      <c r="G2529" s="6"/>
      <c r="H2529" s="6"/>
      <c r="I2529" s="6"/>
      <c r="J2529" s="6"/>
      <c r="K2529" s="6"/>
      <c r="L2529" s="6"/>
      <c r="M2529" s="6"/>
      <c r="N2529" s="2"/>
      <c r="P2529" s="2"/>
      <c r="Q2529" s="2"/>
    </row>
    <row r="2530" spans="2:17" customFormat="1" x14ac:dyDescent="0.35">
      <c r="B2530" s="2"/>
      <c r="C2530" s="2"/>
      <c r="D2530" s="2"/>
      <c r="E2530" s="2"/>
      <c r="F2530" s="2"/>
      <c r="G2530" s="6"/>
      <c r="H2530" s="6"/>
      <c r="I2530" s="6"/>
      <c r="J2530" s="6"/>
      <c r="K2530" s="6"/>
      <c r="L2530" s="6"/>
      <c r="M2530" s="6"/>
      <c r="N2530" s="2"/>
      <c r="P2530" s="2"/>
      <c r="Q2530" s="2"/>
    </row>
    <row r="2531" spans="2:17" customFormat="1" x14ac:dyDescent="0.35">
      <c r="B2531" s="2"/>
      <c r="C2531" s="2"/>
      <c r="D2531" s="2"/>
      <c r="E2531" s="2"/>
      <c r="F2531" s="2"/>
      <c r="G2531" s="6"/>
      <c r="H2531" s="6"/>
      <c r="I2531" s="6"/>
      <c r="J2531" s="6"/>
      <c r="K2531" s="6"/>
      <c r="L2531" s="6"/>
      <c r="M2531" s="6"/>
      <c r="N2531" s="2"/>
      <c r="P2531" s="2"/>
      <c r="Q2531" s="2"/>
    </row>
    <row r="2532" spans="2:17" customFormat="1" x14ac:dyDescent="0.35">
      <c r="B2532" s="2"/>
      <c r="C2532" s="2"/>
      <c r="D2532" s="2"/>
      <c r="E2532" s="2"/>
      <c r="F2532" s="2"/>
      <c r="G2532" s="6"/>
      <c r="H2532" s="6"/>
      <c r="I2532" s="6"/>
      <c r="J2532" s="6"/>
      <c r="K2532" s="6"/>
      <c r="L2532" s="6"/>
      <c r="M2532" s="6"/>
      <c r="N2532" s="2"/>
      <c r="P2532" s="2"/>
      <c r="Q2532" s="2"/>
    </row>
    <row r="2533" spans="2:17" customFormat="1" x14ac:dyDescent="0.35">
      <c r="B2533" s="2"/>
      <c r="C2533" s="2"/>
      <c r="D2533" s="2"/>
      <c r="E2533" s="2"/>
      <c r="F2533" s="2"/>
      <c r="G2533" s="6"/>
      <c r="H2533" s="6"/>
      <c r="I2533" s="6"/>
      <c r="J2533" s="6"/>
      <c r="K2533" s="6"/>
      <c r="L2533" s="6"/>
      <c r="M2533" s="6"/>
      <c r="N2533" s="2"/>
      <c r="P2533" s="2"/>
      <c r="Q2533" s="2"/>
    </row>
    <row r="2534" spans="2:17" customFormat="1" x14ac:dyDescent="0.35">
      <c r="B2534" s="2"/>
      <c r="C2534" s="2"/>
      <c r="D2534" s="2"/>
      <c r="E2534" s="2"/>
      <c r="F2534" s="2"/>
      <c r="G2534" s="6"/>
      <c r="H2534" s="6"/>
      <c r="I2534" s="6"/>
      <c r="J2534" s="6"/>
      <c r="K2534" s="6"/>
      <c r="L2534" s="6"/>
      <c r="M2534" s="6"/>
      <c r="N2534" s="2"/>
      <c r="P2534" s="2"/>
      <c r="Q2534" s="2"/>
    </row>
    <row r="2535" spans="2:17" customFormat="1" x14ac:dyDescent="0.35">
      <c r="B2535" s="2"/>
      <c r="C2535" s="2"/>
      <c r="D2535" s="2"/>
      <c r="E2535" s="2"/>
      <c r="F2535" s="2"/>
      <c r="G2535" s="6"/>
      <c r="H2535" s="6"/>
      <c r="I2535" s="6"/>
      <c r="J2535" s="6"/>
      <c r="K2535" s="6"/>
      <c r="L2535" s="6"/>
      <c r="M2535" s="6"/>
      <c r="N2535" s="2"/>
      <c r="P2535" s="2"/>
      <c r="Q2535" s="2"/>
    </row>
    <row r="2536" spans="2:17" customFormat="1" x14ac:dyDescent="0.35">
      <c r="B2536" s="2"/>
      <c r="C2536" s="2"/>
      <c r="D2536" s="2"/>
      <c r="E2536" s="2"/>
      <c r="F2536" s="2"/>
      <c r="G2536" s="6"/>
      <c r="H2536" s="6"/>
      <c r="I2536" s="6"/>
      <c r="J2536" s="6"/>
      <c r="K2536" s="6"/>
      <c r="L2536" s="6"/>
      <c r="M2536" s="6"/>
      <c r="N2536" s="2"/>
      <c r="P2536" s="2"/>
      <c r="Q2536" s="2"/>
    </row>
    <row r="2537" spans="2:17" customFormat="1" x14ac:dyDescent="0.35">
      <c r="B2537" s="2"/>
      <c r="C2537" s="2"/>
      <c r="D2537" s="2"/>
      <c r="E2537" s="2"/>
      <c r="F2537" s="2"/>
      <c r="G2537" s="6"/>
      <c r="H2537" s="6"/>
      <c r="I2537" s="6"/>
      <c r="J2537" s="6"/>
      <c r="K2537" s="6"/>
      <c r="L2537" s="6"/>
      <c r="M2537" s="6"/>
      <c r="N2537" s="2"/>
      <c r="P2537" s="2"/>
      <c r="Q2537" s="2"/>
    </row>
    <row r="2538" spans="2:17" customFormat="1" x14ac:dyDescent="0.35">
      <c r="B2538" s="2"/>
      <c r="C2538" s="2"/>
      <c r="D2538" s="2"/>
      <c r="E2538" s="2"/>
      <c r="F2538" s="2"/>
      <c r="G2538" s="6"/>
      <c r="H2538" s="6"/>
      <c r="I2538" s="6"/>
      <c r="J2538" s="6"/>
      <c r="K2538" s="6"/>
      <c r="L2538" s="6"/>
      <c r="M2538" s="6"/>
      <c r="N2538" s="2"/>
      <c r="P2538" s="2"/>
      <c r="Q2538" s="2"/>
    </row>
    <row r="2539" spans="2:17" customFormat="1" x14ac:dyDescent="0.35">
      <c r="B2539" s="2"/>
      <c r="C2539" s="2"/>
      <c r="D2539" s="2"/>
      <c r="E2539" s="2"/>
      <c r="F2539" s="2"/>
      <c r="G2539" s="6"/>
      <c r="H2539" s="6"/>
      <c r="I2539" s="6"/>
      <c r="J2539" s="6"/>
      <c r="K2539" s="6"/>
      <c r="L2539" s="6"/>
      <c r="M2539" s="6"/>
      <c r="N2539" s="2"/>
      <c r="P2539" s="2"/>
      <c r="Q2539" s="2"/>
    </row>
    <row r="2540" spans="2:17" customFormat="1" x14ac:dyDescent="0.35">
      <c r="B2540" s="2"/>
      <c r="C2540" s="2"/>
      <c r="D2540" s="2"/>
      <c r="E2540" s="2"/>
      <c r="F2540" s="2"/>
      <c r="G2540" s="6"/>
      <c r="H2540" s="6"/>
      <c r="I2540" s="6"/>
      <c r="J2540" s="6"/>
      <c r="K2540" s="6"/>
      <c r="L2540" s="6"/>
      <c r="M2540" s="6"/>
      <c r="N2540" s="2"/>
      <c r="P2540" s="2"/>
      <c r="Q2540" s="2"/>
    </row>
    <row r="2541" spans="2:17" customFormat="1" x14ac:dyDescent="0.35">
      <c r="B2541" s="2"/>
      <c r="C2541" s="2"/>
      <c r="D2541" s="2"/>
      <c r="E2541" s="2"/>
      <c r="F2541" s="2"/>
      <c r="G2541" s="6"/>
      <c r="H2541" s="6"/>
      <c r="I2541" s="6"/>
      <c r="J2541" s="6"/>
      <c r="K2541" s="6"/>
      <c r="L2541" s="6"/>
      <c r="M2541" s="6"/>
      <c r="N2541" s="2"/>
      <c r="P2541" s="2"/>
      <c r="Q2541" s="2"/>
    </row>
    <row r="2542" spans="2:17" customFormat="1" x14ac:dyDescent="0.35">
      <c r="B2542" s="2"/>
      <c r="C2542" s="2"/>
      <c r="D2542" s="2"/>
      <c r="E2542" s="2"/>
      <c r="F2542" s="2"/>
      <c r="G2542" s="6"/>
      <c r="H2542" s="6"/>
      <c r="I2542" s="6"/>
      <c r="J2542" s="6"/>
      <c r="K2542" s="6"/>
      <c r="L2542" s="6"/>
      <c r="M2542" s="6"/>
      <c r="N2542" s="2"/>
      <c r="P2542" s="2"/>
      <c r="Q2542" s="2"/>
    </row>
    <row r="2543" spans="2:17" customFormat="1" x14ac:dyDescent="0.35">
      <c r="B2543" s="2"/>
      <c r="C2543" s="2"/>
      <c r="D2543" s="2"/>
      <c r="E2543" s="2"/>
      <c r="F2543" s="2"/>
      <c r="G2543" s="6"/>
      <c r="H2543" s="6"/>
      <c r="I2543" s="6"/>
      <c r="J2543" s="6"/>
      <c r="K2543" s="6"/>
      <c r="L2543" s="6"/>
      <c r="M2543" s="6"/>
      <c r="N2543" s="2"/>
      <c r="P2543" s="2"/>
      <c r="Q2543" s="2"/>
    </row>
    <row r="2544" spans="2:17" customFormat="1" x14ac:dyDescent="0.35">
      <c r="B2544" s="2"/>
      <c r="C2544" s="2"/>
      <c r="D2544" s="2"/>
      <c r="E2544" s="2"/>
      <c r="F2544" s="2"/>
      <c r="G2544" s="6"/>
      <c r="H2544" s="6"/>
      <c r="I2544" s="6"/>
      <c r="J2544" s="6"/>
      <c r="K2544" s="6"/>
      <c r="L2544" s="6"/>
      <c r="M2544" s="6"/>
      <c r="N2544" s="2"/>
      <c r="P2544" s="2"/>
      <c r="Q2544" s="2"/>
    </row>
    <row r="2545" spans="2:17" customFormat="1" x14ac:dyDescent="0.35">
      <c r="B2545" s="2"/>
      <c r="C2545" s="2"/>
      <c r="D2545" s="2"/>
      <c r="E2545" s="2"/>
      <c r="F2545" s="2"/>
      <c r="G2545" s="6"/>
      <c r="H2545" s="6"/>
      <c r="I2545" s="6"/>
      <c r="J2545" s="6"/>
      <c r="K2545" s="6"/>
      <c r="L2545" s="6"/>
      <c r="M2545" s="6"/>
      <c r="N2545" s="2"/>
      <c r="P2545" s="2"/>
      <c r="Q2545" s="2"/>
    </row>
    <row r="2546" spans="2:17" customFormat="1" x14ac:dyDescent="0.35">
      <c r="B2546" s="2"/>
      <c r="C2546" s="2"/>
      <c r="D2546" s="2"/>
      <c r="E2546" s="2"/>
      <c r="F2546" s="2"/>
      <c r="G2546" s="6"/>
      <c r="H2546" s="6"/>
      <c r="I2546" s="6"/>
      <c r="J2546" s="6"/>
      <c r="K2546" s="6"/>
      <c r="L2546" s="6"/>
      <c r="M2546" s="6"/>
      <c r="N2546" s="2"/>
      <c r="P2546" s="2"/>
      <c r="Q2546" s="2"/>
    </row>
    <row r="2547" spans="2:17" customFormat="1" x14ac:dyDescent="0.35">
      <c r="B2547" s="2"/>
      <c r="C2547" s="2"/>
      <c r="D2547" s="2"/>
      <c r="E2547" s="2"/>
      <c r="F2547" s="2"/>
      <c r="G2547" s="6"/>
      <c r="H2547" s="6"/>
      <c r="I2547" s="6"/>
      <c r="J2547" s="6"/>
      <c r="K2547" s="6"/>
      <c r="L2547" s="6"/>
      <c r="M2547" s="6"/>
      <c r="N2547" s="2"/>
      <c r="P2547" s="2"/>
      <c r="Q2547" s="2"/>
    </row>
    <row r="2548" spans="2:17" customFormat="1" x14ac:dyDescent="0.35">
      <c r="B2548" s="2"/>
      <c r="C2548" s="2"/>
      <c r="D2548" s="2"/>
      <c r="E2548" s="2"/>
      <c r="F2548" s="2"/>
      <c r="G2548" s="6"/>
      <c r="H2548" s="6"/>
      <c r="I2548" s="6"/>
      <c r="J2548" s="6"/>
      <c r="K2548" s="6"/>
      <c r="L2548" s="6"/>
      <c r="M2548" s="6"/>
      <c r="N2548" s="2"/>
      <c r="P2548" s="2"/>
      <c r="Q2548" s="2"/>
    </row>
    <row r="2549" spans="2:17" customFormat="1" x14ac:dyDescent="0.35">
      <c r="B2549" s="2"/>
      <c r="C2549" s="2"/>
      <c r="D2549" s="2"/>
      <c r="E2549" s="2"/>
      <c r="F2549" s="2"/>
      <c r="G2549" s="6"/>
      <c r="H2549" s="6"/>
      <c r="I2549" s="6"/>
      <c r="J2549" s="6"/>
      <c r="K2549" s="6"/>
      <c r="L2549" s="6"/>
      <c r="M2549" s="6"/>
      <c r="N2549" s="2"/>
      <c r="P2549" s="2"/>
      <c r="Q2549" s="2"/>
    </row>
    <row r="2550" spans="2:17" customFormat="1" x14ac:dyDescent="0.35">
      <c r="B2550" s="2"/>
      <c r="C2550" s="2"/>
      <c r="D2550" s="2"/>
      <c r="E2550" s="2"/>
      <c r="F2550" s="2"/>
      <c r="G2550" s="6"/>
      <c r="H2550" s="6"/>
      <c r="I2550" s="6"/>
      <c r="J2550" s="6"/>
      <c r="K2550" s="6"/>
      <c r="L2550" s="6"/>
      <c r="M2550" s="6"/>
      <c r="N2550" s="2"/>
      <c r="P2550" s="2"/>
      <c r="Q2550" s="2"/>
    </row>
    <row r="2551" spans="2:17" customFormat="1" x14ac:dyDescent="0.35">
      <c r="B2551" s="2"/>
      <c r="C2551" s="2"/>
      <c r="D2551" s="2"/>
      <c r="E2551" s="2"/>
      <c r="F2551" s="2"/>
      <c r="G2551" s="6"/>
      <c r="H2551" s="6"/>
      <c r="I2551" s="6"/>
      <c r="J2551" s="6"/>
      <c r="K2551" s="6"/>
      <c r="L2551" s="6"/>
      <c r="M2551" s="6"/>
      <c r="N2551" s="2"/>
      <c r="P2551" s="2"/>
      <c r="Q2551" s="2"/>
    </row>
    <row r="2552" spans="2:17" customFormat="1" x14ac:dyDescent="0.35">
      <c r="B2552" s="2"/>
      <c r="C2552" s="2"/>
      <c r="D2552" s="2"/>
      <c r="E2552" s="2"/>
      <c r="F2552" s="2"/>
      <c r="G2552" s="6"/>
      <c r="H2552" s="6"/>
      <c r="I2552" s="6"/>
      <c r="J2552" s="6"/>
      <c r="K2552" s="6"/>
      <c r="L2552" s="6"/>
      <c r="M2552" s="6"/>
      <c r="N2552" s="2"/>
      <c r="P2552" s="2"/>
      <c r="Q2552" s="2"/>
    </row>
    <row r="2553" spans="2:17" customFormat="1" x14ac:dyDescent="0.35">
      <c r="B2553" s="2"/>
      <c r="C2553" s="2"/>
      <c r="D2553" s="2"/>
      <c r="E2553" s="2"/>
      <c r="F2553" s="2"/>
      <c r="G2553" s="6"/>
      <c r="H2553" s="6"/>
      <c r="I2553" s="6"/>
      <c r="J2553" s="6"/>
      <c r="K2553" s="6"/>
      <c r="L2553" s="6"/>
      <c r="M2553" s="5"/>
      <c r="N2553" s="2"/>
      <c r="P2553" s="2"/>
      <c r="Q2553" s="2"/>
    </row>
  </sheetData>
  <mergeCells count="481">
    <mergeCell ref="F242:K244"/>
    <mergeCell ref="D165:S165"/>
    <mergeCell ref="G154:I154"/>
    <mergeCell ref="F73:G73"/>
    <mergeCell ref="G70:H70"/>
    <mergeCell ref="G71:H71"/>
    <mergeCell ref="I63:K63"/>
    <mergeCell ref="I71:K71"/>
    <mergeCell ref="I70:K70"/>
    <mergeCell ref="I69:K69"/>
    <mergeCell ref="I68:K68"/>
    <mergeCell ref="I67:K67"/>
    <mergeCell ref="I66:K66"/>
    <mergeCell ref="I64:K64"/>
    <mergeCell ref="I65:K65"/>
    <mergeCell ref="G69:H69"/>
    <mergeCell ref="G63:H63"/>
    <mergeCell ref="G64:H64"/>
    <mergeCell ref="G65:H65"/>
    <mergeCell ref="G66:H66"/>
    <mergeCell ref="G67:H67"/>
    <mergeCell ref="G68:H68"/>
    <mergeCell ref="F171:K173"/>
    <mergeCell ref="M177:S177"/>
    <mergeCell ref="D38:E45"/>
    <mergeCell ref="F319:G319"/>
    <mergeCell ref="F314:G314"/>
    <mergeCell ref="F313:G313"/>
    <mergeCell ref="F310:G310"/>
    <mergeCell ref="F300:G300"/>
    <mergeCell ref="M64:N64"/>
    <mergeCell ref="D64:E64"/>
    <mergeCell ref="F59:K62"/>
    <mergeCell ref="D63:E63"/>
    <mergeCell ref="D76:E96"/>
    <mergeCell ref="D65:E71"/>
    <mergeCell ref="F289:G289"/>
    <mergeCell ref="F288:G288"/>
    <mergeCell ref="F298:G298"/>
    <mergeCell ref="F297:G297"/>
    <mergeCell ref="F307:G307"/>
    <mergeCell ref="F306:G306"/>
    <mergeCell ref="F301:G301"/>
    <mergeCell ref="F299:G299"/>
    <mergeCell ref="F296:G296"/>
    <mergeCell ref="L303:M303"/>
    <mergeCell ref="F196:K217"/>
    <mergeCell ref="H224:K224"/>
    <mergeCell ref="F229:G229"/>
    <mergeCell ref="M148:S148"/>
    <mergeCell ref="L167:S169"/>
    <mergeCell ref="F230:K231"/>
    <mergeCell ref="H223:K223"/>
    <mergeCell ref="D174:S176"/>
    <mergeCell ref="D167:E167"/>
    <mergeCell ref="D168:E169"/>
    <mergeCell ref="F166:G166"/>
    <mergeCell ref="D170:E170"/>
    <mergeCell ref="D190:E190"/>
    <mergeCell ref="L196:S217"/>
    <mergeCell ref="H221:K221"/>
    <mergeCell ref="D218:E219"/>
    <mergeCell ref="F226:G226"/>
    <mergeCell ref="H222:K222"/>
    <mergeCell ref="F225:G225"/>
    <mergeCell ref="H225:K225"/>
    <mergeCell ref="H227:K227"/>
    <mergeCell ref="F170:G170"/>
    <mergeCell ref="F186:K189"/>
    <mergeCell ref="H220:K220"/>
    <mergeCell ref="F222:G222"/>
    <mergeCell ref="F234:G234"/>
    <mergeCell ref="F232:G232"/>
    <mergeCell ref="H235:K235"/>
    <mergeCell ref="F228:G228"/>
    <mergeCell ref="L220:M220"/>
    <mergeCell ref="H229:K229"/>
    <mergeCell ref="H226:K226"/>
    <mergeCell ref="H228:K228"/>
    <mergeCell ref="F227:G227"/>
    <mergeCell ref="F220:G220"/>
    <mergeCell ref="S2:T2"/>
    <mergeCell ref="B2:M2"/>
    <mergeCell ref="D257:S257"/>
    <mergeCell ref="L266:S275"/>
    <mergeCell ref="T170:T172"/>
    <mergeCell ref="D258:E258"/>
    <mergeCell ref="M106:S106"/>
    <mergeCell ref="G115:K120"/>
    <mergeCell ref="L53:M53"/>
    <mergeCell ref="D73:E74"/>
    <mergeCell ref="L37:M37"/>
    <mergeCell ref="L40:M40"/>
    <mergeCell ref="L41:M41"/>
    <mergeCell ref="D16:E18"/>
    <mergeCell ref="M24:S24"/>
    <mergeCell ref="L25:S25"/>
    <mergeCell ref="L50:M50"/>
    <mergeCell ref="L82:S97"/>
    <mergeCell ref="D51:E61"/>
    <mergeCell ref="D178:E185"/>
    <mergeCell ref="D186:E187"/>
    <mergeCell ref="M65:N65"/>
    <mergeCell ref="M192:S192"/>
    <mergeCell ref="R233:S233"/>
    <mergeCell ref="B4:T4"/>
    <mergeCell ref="M7:O7"/>
    <mergeCell ref="H7:I7"/>
    <mergeCell ref="G6:O6"/>
    <mergeCell ref="H8:I8"/>
    <mergeCell ref="M8:O8"/>
    <mergeCell ref="D6:E6"/>
    <mergeCell ref="H10:I10"/>
    <mergeCell ref="H11:I11"/>
    <mergeCell ref="Q6:S6"/>
    <mergeCell ref="R7:S7"/>
    <mergeCell ref="J7:L7"/>
    <mergeCell ref="J8:L8"/>
    <mergeCell ref="J9:L9"/>
    <mergeCell ref="H9:I9"/>
    <mergeCell ref="M9:O9"/>
    <mergeCell ref="R8:S8"/>
    <mergeCell ref="R9:S9"/>
    <mergeCell ref="R10:S10"/>
    <mergeCell ref="J10:L10"/>
    <mergeCell ref="J11:L11"/>
    <mergeCell ref="R11:S11"/>
    <mergeCell ref="M10:O10"/>
    <mergeCell ref="M11:O11"/>
    <mergeCell ref="J12:L12"/>
    <mergeCell ref="M20:S20"/>
    <mergeCell ref="D24:F25"/>
    <mergeCell ref="G25:K25"/>
    <mergeCell ref="L23:S23"/>
    <mergeCell ref="F16:K18"/>
    <mergeCell ref="D14:S14"/>
    <mergeCell ref="R12:S12"/>
    <mergeCell ref="D10:D12"/>
    <mergeCell ref="H12:I12"/>
    <mergeCell ref="M12:O12"/>
    <mergeCell ref="D15:S15"/>
    <mergeCell ref="D19:S19"/>
    <mergeCell ref="E10:E12"/>
    <mergeCell ref="D20:F20"/>
    <mergeCell ref="G23:K23"/>
    <mergeCell ref="D23:E23"/>
    <mergeCell ref="H24:I24"/>
    <mergeCell ref="D22:F22"/>
    <mergeCell ref="D21:F21"/>
    <mergeCell ref="I20:K22"/>
    <mergeCell ref="W178:Z178"/>
    <mergeCell ref="W154:Z154"/>
    <mergeCell ref="L265:M265"/>
    <mergeCell ref="L221:M221"/>
    <mergeCell ref="L218:L219"/>
    <mergeCell ref="L222:S231"/>
    <mergeCell ref="F224:G224"/>
    <mergeCell ref="M71:N71"/>
    <mergeCell ref="L128:S131"/>
    <mergeCell ref="O64:S71"/>
    <mergeCell ref="M69:N69"/>
    <mergeCell ref="M68:N68"/>
    <mergeCell ref="M67:N67"/>
    <mergeCell ref="M66:N66"/>
    <mergeCell ref="P260:S264"/>
    <mergeCell ref="G148:I148"/>
    <mergeCell ref="L107:S113"/>
    <mergeCell ref="G128:K131"/>
    <mergeCell ref="D121:F122"/>
    <mergeCell ref="D114:F115"/>
    <mergeCell ref="H238:K238"/>
    <mergeCell ref="F240:G240"/>
    <mergeCell ref="H239:K239"/>
    <mergeCell ref="F223:G223"/>
    <mergeCell ref="G422:H422"/>
    <mergeCell ref="I422:K422"/>
    <mergeCell ref="L351:S354"/>
    <mergeCell ref="D377:E378"/>
    <mergeCell ref="D355:E355"/>
    <mergeCell ref="F308:G308"/>
    <mergeCell ref="F309:G309"/>
    <mergeCell ref="N295:S301"/>
    <mergeCell ref="N313:S319"/>
    <mergeCell ref="F303:K303"/>
    <mergeCell ref="F316:G316"/>
    <mergeCell ref="F315:G315"/>
    <mergeCell ref="D321:E322"/>
    <mergeCell ref="D323:E332"/>
    <mergeCell ref="H323:K323"/>
    <mergeCell ref="H324:K324"/>
    <mergeCell ref="H325:K325"/>
    <mergeCell ref="H331:K331"/>
    <mergeCell ref="H330:K330"/>
    <mergeCell ref="H329:K329"/>
    <mergeCell ref="H326:K326"/>
    <mergeCell ref="H327:K327"/>
    <mergeCell ref="H328:K328"/>
    <mergeCell ref="F321:G321"/>
    <mergeCell ref="D446:E447"/>
    <mergeCell ref="W191:Z191"/>
    <mergeCell ref="V423:Z423"/>
    <mergeCell ref="C400:U402"/>
    <mergeCell ref="D404:S406"/>
    <mergeCell ref="V422:Z422"/>
    <mergeCell ref="I413:K413"/>
    <mergeCell ref="I414:K414"/>
    <mergeCell ref="F318:G318"/>
    <mergeCell ref="D334:S336"/>
    <mergeCell ref="F346:K349"/>
    <mergeCell ref="L346:S349"/>
    <mergeCell ref="M337:S345"/>
    <mergeCell ref="L350:M350"/>
    <mergeCell ref="N286:S292"/>
    <mergeCell ref="L285:M285"/>
    <mergeCell ref="N304:S310"/>
    <mergeCell ref="I437:K437"/>
    <mergeCell ref="I372:K372"/>
    <mergeCell ref="M384:S384"/>
    <mergeCell ref="M407:S415"/>
    <mergeCell ref="G424:H424"/>
    <mergeCell ref="M368:S373"/>
    <mergeCell ref="I408:K408"/>
    <mergeCell ref="L453:S455"/>
    <mergeCell ref="O422:S428"/>
    <mergeCell ref="I447:K447"/>
    <mergeCell ref="I448:K448"/>
    <mergeCell ref="I449:K449"/>
    <mergeCell ref="I450:K450"/>
    <mergeCell ref="I451:K451"/>
    <mergeCell ref="I452:K452"/>
    <mergeCell ref="I446:K446"/>
    <mergeCell ref="I434:K434"/>
    <mergeCell ref="L429:S430"/>
    <mergeCell ref="I423:K423"/>
    <mergeCell ref="I424:K424"/>
    <mergeCell ref="I425:K425"/>
    <mergeCell ref="I438:K438"/>
    <mergeCell ref="I439:K439"/>
    <mergeCell ref="I441:K441"/>
    <mergeCell ref="F453:K455"/>
    <mergeCell ref="G449:H449"/>
    <mergeCell ref="G440:H440"/>
    <mergeCell ref="I440:K440"/>
    <mergeCell ref="G446:H446"/>
    <mergeCell ref="G437:H437"/>
    <mergeCell ref="G425:H425"/>
    <mergeCell ref="O446:S452"/>
    <mergeCell ref="G451:H451"/>
    <mergeCell ref="G452:H452"/>
    <mergeCell ref="F442:K445"/>
    <mergeCell ref="I435:K435"/>
    <mergeCell ref="I436:K436"/>
    <mergeCell ref="G428:H428"/>
    <mergeCell ref="I426:K426"/>
    <mergeCell ref="I427:K427"/>
    <mergeCell ref="I428:K428"/>
    <mergeCell ref="D431:S433"/>
    <mergeCell ref="G447:H447"/>
    <mergeCell ref="O434:S441"/>
    <mergeCell ref="G435:H435"/>
    <mergeCell ref="G441:H441"/>
    <mergeCell ref="G434:H434"/>
    <mergeCell ref="G448:H448"/>
    <mergeCell ref="G450:H450"/>
    <mergeCell ref="G438:H438"/>
    <mergeCell ref="G436:H436"/>
    <mergeCell ref="G439:H439"/>
    <mergeCell ref="G426:H426"/>
    <mergeCell ref="D436:E444"/>
    <mergeCell ref="D448:E454"/>
    <mergeCell ref="F429:K430"/>
    <mergeCell ref="G423:H423"/>
    <mergeCell ref="L442:S445"/>
    <mergeCell ref="L356:S359"/>
    <mergeCell ref="D434:E435"/>
    <mergeCell ref="I373:K373"/>
    <mergeCell ref="I409:K409"/>
    <mergeCell ref="I371:K371"/>
    <mergeCell ref="I412:K412"/>
    <mergeCell ref="L416:S418"/>
    <mergeCell ref="F416:K418"/>
    <mergeCell ref="G419:J419"/>
    <mergeCell ref="D422:E428"/>
    <mergeCell ref="L374:S376"/>
    <mergeCell ref="D356:E357"/>
    <mergeCell ref="D365:E373"/>
    <mergeCell ref="D409:E414"/>
    <mergeCell ref="L393:S394"/>
    <mergeCell ref="M385:S392"/>
    <mergeCell ref="L379:S383"/>
    <mergeCell ref="G427:H427"/>
    <mergeCell ref="M367:S367"/>
    <mergeCell ref="D385:E392"/>
    <mergeCell ref="I370:K370"/>
    <mergeCell ref="H236:K236"/>
    <mergeCell ref="F374:K376"/>
    <mergeCell ref="F378:K383"/>
    <mergeCell ref="D419:E420"/>
    <mergeCell ref="I410:K410"/>
    <mergeCell ref="I411:K411"/>
    <mergeCell ref="I407:K407"/>
    <mergeCell ref="I415:K415"/>
    <mergeCell ref="F332:K333"/>
    <mergeCell ref="D384:E384"/>
    <mergeCell ref="D337:E337"/>
    <mergeCell ref="D338:E347"/>
    <mergeCell ref="D379:E382"/>
    <mergeCell ref="D363:E364"/>
    <mergeCell ref="I368:K368"/>
    <mergeCell ref="D407:E408"/>
    <mergeCell ref="G350:I350"/>
    <mergeCell ref="F393:K394"/>
    <mergeCell ref="D360:S362"/>
    <mergeCell ref="F351:G351"/>
    <mergeCell ref="I367:K367"/>
    <mergeCell ref="L377:N377"/>
    <mergeCell ref="F352:K354"/>
    <mergeCell ref="L378:S378"/>
    <mergeCell ref="F149:K152"/>
    <mergeCell ref="L155:S164"/>
    <mergeCell ref="L149:S152"/>
    <mergeCell ref="D148:E148"/>
    <mergeCell ref="D155:E164"/>
    <mergeCell ref="F155:K164"/>
    <mergeCell ref="D154:E154"/>
    <mergeCell ref="D145:S147"/>
    <mergeCell ref="L332:S333"/>
    <mergeCell ref="M323:S331"/>
    <mergeCell ref="L294:M294"/>
    <mergeCell ref="F283:G283"/>
    <mergeCell ref="F280:G280"/>
    <mergeCell ref="F279:G279"/>
    <mergeCell ref="F285:K285"/>
    <mergeCell ref="F291:G291"/>
    <mergeCell ref="F290:G290"/>
    <mergeCell ref="M170:S170"/>
    <mergeCell ref="L276:M276"/>
    <mergeCell ref="H240:K240"/>
    <mergeCell ref="L264:M264"/>
    <mergeCell ref="F239:G239"/>
    <mergeCell ref="F287:G287"/>
    <mergeCell ref="F277:G277"/>
    <mergeCell ref="M73:S73"/>
    <mergeCell ref="L122:S126"/>
    <mergeCell ref="D100:S100"/>
    <mergeCell ref="F78:G78"/>
    <mergeCell ref="G102:K105"/>
    <mergeCell ref="B143:U143"/>
    <mergeCell ref="D128:F129"/>
    <mergeCell ref="D116:F120"/>
    <mergeCell ref="D123:F124"/>
    <mergeCell ref="D127:F127"/>
    <mergeCell ref="G122:K126"/>
    <mergeCell ref="D102:F105"/>
    <mergeCell ref="F82:K97"/>
    <mergeCell ref="L102:S105"/>
    <mergeCell ref="M76:S81"/>
    <mergeCell ref="D107:F107"/>
    <mergeCell ref="F79:G79"/>
    <mergeCell ref="D99:S99"/>
    <mergeCell ref="M74:S75"/>
    <mergeCell ref="D27:S27"/>
    <mergeCell ref="L55:M55"/>
    <mergeCell ref="L56:M56"/>
    <mergeCell ref="L52:M52"/>
    <mergeCell ref="D75:E75"/>
    <mergeCell ref="G261:J261"/>
    <mergeCell ref="G259:J259"/>
    <mergeCell ref="D101:F101"/>
    <mergeCell ref="D108:F112"/>
    <mergeCell ref="G107:K113"/>
    <mergeCell ref="D50:E50"/>
    <mergeCell ref="L29:S36"/>
    <mergeCell ref="N50:S50"/>
    <mergeCell ref="L38:M38"/>
    <mergeCell ref="M70:N70"/>
    <mergeCell ref="Q51:S58"/>
    <mergeCell ref="L51:M51"/>
    <mergeCell ref="L54:M54"/>
    <mergeCell ref="H50:J50"/>
    <mergeCell ref="L57:M57"/>
    <mergeCell ref="L58:M58"/>
    <mergeCell ref="L171:S173"/>
    <mergeCell ref="M178:S185"/>
    <mergeCell ref="L115:S120"/>
    <mergeCell ref="D28:S28"/>
    <mergeCell ref="L39:M39"/>
    <mergeCell ref="O39:S46"/>
    <mergeCell ref="L45:M45"/>
    <mergeCell ref="D166:E166"/>
    <mergeCell ref="D106:F106"/>
    <mergeCell ref="L42:M42"/>
    <mergeCell ref="L43:M43"/>
    <mergeCell ref="N37:S37"/>
    <mergeCell ref="D30:E31"/>
    <mergeCell ref="D33:E37"/>
    <mergeCell ref="L59:S62"/>
    <mergeCell ref="F34:K36"/>
    <mergeCell ref="F47:K49"/>
    <mergeCell ref="L44:M44"/>
    <mergeCell ref="F80:G80"/>
    <mergeCell ref="F76:G76"/>
    <mergeCell ref="F81:G81"/>
    <mergeCell ref="L46:M46"/>
    <mergeCell ref="F75:G75"/>
    <mergeCell ref="F77:G77"/>
    <mergeCell ref="F74:G74"/>
    <mergeCell ref="N52:P52"/>
    <mergeCell ref="N51:P51"/>
    <mergeCell ref="D153:S153"/>
    <mergeCell ref="D287:E288"/>
    <mergeCell ref="F282:G282"/>
    <mergeCell ref="I369:K369"/>
    <mergeCell ref="L312:M312"/>
    <mergeCell ref="F281:G281"/>
    <mergeCell ref="N277:S283"/>
    <mergeCell ref="F312:K312"/>
    <mergeCell ref="F317:G317"/>
    <mergeCell ref="F305:G305"/>
    <mergeCell ref="F304:G304"/>
    <mergeCell ref="F278:G278"/>
    <mergeCell ref="D350:E350"/>
    <mergeCell ref="F292:G292"/>
    <mergeCell ref="F295:G295"/>
    <mergeCell ref="F294:K294"/>
    <mergeCell ref="F286:G286"/>
    <mergeCell ref="D351:E354"/>
    <mergeCell ref="D278:E286"/>
    <mergeCell ref="F356:K359"/>
    <mergeCell ref="D192:E192"/>
    <mergeCell ref="L186:S189"/>
    <mergeCell ref="M154:S154"/>
    <mergeCell ref="M166:S166"/>
    <mergeCell ref="G262:J262"/>
    <mergeCell ref="N53:P53"/>
    <mergeCell ref="N54:P54"/>
    <mergeCell ref="N55:P55"/>
    <mergeCell ref="N56:P56"/>
    <mergeCell ref="N57:P57"/>
    <mergeCell ref="N58:P58"/>
    <mergeCell ref="F241:G241"/>
    <mergeCell ref="L242:S244"/>
    <mergeCell ref="F238:G238"/>
    <mergeCell ref="F237:G237"/>
    <mergeCell ref="H166:K166"/>
    <mergeCell ref="F235:G235"/>
    <mergeCell ref="N220:S220"/>
    <mergeCell ref="N221:S221"/>
    <mergeCell ref="F236:G236"/>
    <mergeCell ref="F167:K169"/>
    <mergeCell ref="D125:F126"/>
    <mergeCell ref="D149:E152"/>
    <mergeCell ref="D171:E173"/>
    <mergeCell ref="D220:E227"/>
    <mergeCell ref="D177:E177"/>
    <mergeCell ref="D195:E217"/>
    <mergeCell ref="F221:G221"/>
    <mergeCell ref="D263:D265"/>
    <mergeCell ref="D259:D261"/>
    <mergeCell ref="D234:E236"/>
    <mergeCell ref="D232:E233"/>
    <mergeCell ref="F266:K275"/>
    <mergeCell ref="F276:K276"/>
    <mergeCell ref="H237:K237"/>
    <mergeCell ref="N259:S259"/>
    <mergeCell ref="D276:E277"/>
    <mergeCell ref="N265:S265"/>
    <mergeCell ref="D239:E244"/>
    <mergeCell ref="G264:J264"/>
    <mergeCell ref="G265:J265"/>
    <mergeCell ref="G263:J263"/>
    <mergeCell ref="H241:K241"/>
    <mergeCell ref="B253:U255"/>
    <mergeCell ref="L260:M260"/>
    <mergeCell ref="L261:M261"/>
    <mergeCell ref="M235:S241"/>
    <mergeCell ref="D237:E238"/>
    <mergeCell ref="L259:M259"/>
    <mergeCell ref="G260:J260"/>
    <mergeCell ref="L262:M262"/>
    <mergeCell ref="L263:M263"/>
  </mergeCells>
  <conditionalFormatting sqref="F233:J233 M233:R233">
    <cfRule type="expression" dxfId="548" priority="729">
      <formula>$F$232="Je ne sais pas"</formula>
    </cfRule>
  </conditionalFormatting>
  <conditionalFormatting sqref="G421:J421">
    <cfRule type="expression" dxfId="547" priority="1649">
      <formula>$F$419="Non"</formula>
    </cfRule>
  </conditionalFormatting>
  <conditionalFormatting sqref="F456:H456">
    <cfRule type="expression" dxfId="546" priority="1597">
      <formula>$F$419="Non"</formula>
    </cfRule>
  </conditionalFormatting>
  <conditionalFormatting sqref="F453">
    <cfRule type="expression" dxfId="545" priority="1596">
      <formula>$F$419="Non"</formula>
    </cfRule>
  </conditionalFormatting>
  <conditionalFormatting sqref="G265">
    <cfRule type="expression" dxfId="544" priority="1564">
      <formula>ISBLANK($F$265)</formula>
    </cfRule>
  </conditionalFormatting>
  <conditionalFormatting sqref="G264">
    <cfRule type="expression" dxfId="543" priority="1563">
      <formula>ISBLANK($F$264)</formula>
    </cfRule>
  </conditionalFormatting>
  <conditionalFormatting sqref="G263">
    <cfRule type="expression" dxfId="542" priority="1562">
      <formula>ISBLANK($F$263)</formula>
    </cfRule>
  </conditionalFormatting>
  <conditionalFormatting sqref="G262">
    <cfRule type="expression" dxfId="541" priority="1561">
      <formula>ISBLANK($F$262)</formula>
    </cfRule>
  </conditionalFormatting>
  <conditionalFormatting sqref="G261">
    <cfRule type="expression" dxfId="540" priority="1560">
      <formula>ISBLANK($F$261)</formula>
    </cfRule>
  </conditionalFormatting>
  <conditionalFormatting sqref="F192">
    <cfRule type="expression" dxfId="539" priority="847">
      <formula>$F$192="Réponse"</formula>
    </cfRule>
  </conditionalFormatting>
  <conditionalFormatting sqref="F233:J233 M233:R233">
    <cfRule type="expression" dxfId="538" priority="730">
      <formula>$F$232="Aucun risque d'impact sur le périmètre élargi "</formula>
    </cfRule>
  </conditionalFormatting>
  <conditionalFormatting sqref="E376">
    <cfRule type="expression" dxfId="537" priority="1118">
      <formula>$F$363="Non"</formula>
    </cfRule>
  </conditionalFormatting>
  <conditionalFormatting sqref="M235:S241">
    <cfRule type="expression" dxfId="536" priority="958">
      <formula>$F$232="Je ne sais pas"</formula>
    </cfRule>
    <cfRule type="expression" dxfId="535" priority="960">
      <formula>$F$232="Aucun risque d'impact sur le PE "</formula>
    </cfRule>
  </conditionalFormatting>
  <conditionalFormatting sqref="F232:G232">
    <cfRule type="containsText" dxfId="534" priority="954" operator="containsText" text="sais">
      <formula>NOT(ISERROR(SEARCH("sais",F232)))</formula>
    </cfRule>
    <cfRule type="containsText" dxfId="533" priority="955" operator="containsText" text="Aucun">
      <formula>NOT(ISERROR(SEARCH("Aucun",F232)))</formula>
    </cfRule>
  </conditionalFormatting>
  <conditionalFormatting sqref="F72:H72 J72">
    <cfRule type="expression" dxfId="532" priority="2005">
      <formula>#REF!="Non"</formula>
    </cfRule>
  </conditionalFormatting>
  <conditionalFormatting sqref="F385:F392">
    <cfRule type="cellIs" dxfId="531" priority="933" operator="equal">
      <formula>0</formula>
    </cfRule>
  </conditionalFormatting>
  <conditionalFormatting sqref="H408:H415">
    <cfRule type="expression" dxfId="530" priority="864">
      <formula>$G408="Inconnu"</formula>
    </cfRule>
  </conditionalFormatting>
  <conditionalFormatting sqref="D360">
    <cfRule type="expression" dxfId="529" priority="853">
      <formula>$F$363="Non"</formula>
    </cfRule>
  </conditionalFormatting>
  <conditionalFormatting sqref="F363">
    <cfRule type="expression" dxfId="528" priority="852">
      <formula>$F$363="Non"</formula>
    </cfRule>
  </conditionalFormatting>
  <conditionalFormatting sqref="M368">
    <cfRule type="expression" dxfId="527" priority="850">
      <formula>$F$363="Non"</formula>
    </cfRule>
  </conditionalFormatting>
  <conditionalFormatting sqref="F192">
    <cfRule type="expression" dxfId="526" priority="845">
      <formula>$F$192="Oui"</formula>
    </cfRule>
  </conditionalFormatting>
  <conditionalFormatting sqref="F192">
    <cfRule type="expression" dxfId="525" priority="846">
      <formula>$F$192="Non"</formula>
    </cfRule>
  </conditionalFormatting>
  <conditionalFormatting sqref="M235:S241">
    <cfRule type="expression" dxfId="524" priority="802">
      <formula>$F$232="Réponse"</formula>
    </cfRule>
  </conditionalFormatting>
  <conditionalFormatting sqref="F365:J366 M368">
    <cfRule type="expression" dxfId="523" priority="788">
      <formula>$F$363="Réponse"</formula>
    </cfRule>
  </conditionalFormatting>
  <conditionalFormatting sqref="T367:T373">
    <cfRule type="expression" dxfId="522" priority="787">
      <formula>$F$363="Réponse"</formula>
    </cfRule>
  </conditionalFormatting>
  <conditionalFormatting sqref="L50:M50">
    <cfRule type="expression" dxfId="521" priority="774">
      <formula>ISBLANK($C$52)</formula>
    </cfRule>
  </conditionalFormatting>
  <conditionalFormatting sqref="L59:S62">
    <cfRule type="expression" dxfId="520" priority="772">
      <formula>ISBLANK($C$60)</formula>
    </cfRule>
  </conditionalFormatting>
  <conditionalFormatting sqref="N49 F47:K49">
    <cfRule type="expression" dxfId="519" priority="771">
      <formula>ISBLANK($C$43)</formula>
    </cfRule>
  </conditionalFormatting>
  <conditionalFormatting sqref="S47:S49 O39 Q51 O64 N51:N58 M64:M71">
    <cfRule type="expression" dxfId="518" priority="768">
      <formula>$H$33=4</formula>
    </cfRule>
  </conditionalFormatting>
  <conditionalFormatting sqref="N260:N264">
    <cfRule type="expression" dxfId="517" priority="752">
      <formula>ISBLANK($F260)</formula>
    </cfRule>
  </conditionalFormatting>
  <conditionalFormatting sqref="M48 O260:O264 L101 L338:L345 N350 L355 O377 L385:L392 L408:L415 L419 L192:M193 L221 L20:L22 N423:N428 N435:N441 N447:N452 L106 L114 L121 L127">
    <cfRule type="containsText" dxfId="516" priority="535" operator="containsText" text="Rédhibitoire">
      <formula>NOT(ISERROR(SEARCH("Rédhibitoire",L20)))</formula>
    </cfRule>
  </conditionalFormatting>
  <conditionalFormatting sqref="M48 O260:O264 L101 L338:L345 N350 L355 O377 L385:L392 L408:L415 L419 L192:M193 L232 L221 L20:L22 N423:N428 N435:N441 N447:N452 L106 L114 L121 L127">
    <cfRule type="containsText" dxfId="515" priority="536" operator="containsText" text="Danger">
      <formula>NOT(ISERROR(SEARCH("Danger",L20)))</formula>
    </cfRule>
  </conditionalFormatting>
  <conditionalFormatting sqref="L232 M48 O260:O264 L101 L338:L345 N350 L355 O377 L385:L392 L408:L415 L419 L192:M193 L221 L20:L22 N423:N428 N435:N441 N447:N452 L106 L114:L115 L121 L127">
    <cfRule type="containsText" dxfId="514" priority="715" operator="containsText" text="Favorable">
      <formula>NOT(ISERROR(SEARCH("Favorable",L20)))</formula>
    </cfRule>
  </conditionalFormatting>
  <conditionalFormatting sqref="D257">
    <cfRule type="expression" dxfId="513" priority="708">
      <formula>ISBLANK(#REF!)</formula>
    </cfRule>
  </conditionalFormatting>
  <conditionalFormatting sqref="D320">
    <cfRule type="expression" dxfId="512" priority="704">
      <formula>"ESTVIDE($F$99)"</formula>
    </cfRule>
  </conditionalFormatting>
  <conditionalFormatting sqref="H384:J385 F384:F385">
    <cfRule type="expression" dxfId="511" priority="702">
      <formula>$H$321=1</formula>
    </cfRule>
  </conditionalFormatting>
  <conditionalFormatting sqref="H384:J386 F384:F386">
    <cfRule type="expression" dxfId="510" priority="701">
      <formula>$H$321=2</formula>
    </cfRule>
  </conditionalFormatting>
  <conditionalFormatting sqref="H384:J387 F384:F387">
    <cfRule type="expression" dxfId="509" priority="700">
      <formula>$H$321=3</formula>
    </cfRule>
  </conditionalFormatting>
  <conditionalFormatting sqref="H384:J388 F384:F388">
    <cfRule type="expression" dxfId="508" priority="699">
      <formula>$H$321=4</formula>
    </cfRule>
  </conditionalFormatting>
  <conditionalFormatting sqref="H384:J389 F384:F389">
    <cfRule type="expression" dxfId="507" priority="698">
      <formula>$H$321=5</formula>
    </cfRule>
  </conditionalFormatting>
  <conditionalFormatting sqref="H384:J390 F384:F390">
    <cfRule type="expression" dxfId="506" priority="656">
      <formula>$H$321=6</formula>
    </cfRule>
  </conditionalFormatting>
  <conditionalFormatting sqref="L220:M220">
    <cfRule type="expression" dxfId="505" priority="687">
      <formula>$F$218="Réponse"</formula>
    </cfRule>
    <cfRule type="expression" dxfId="504" priority="688">
      <formula>$F$218="Non"</formula>
    </cfRule>
  </conditionalFormatting>
  <conditionalFormatting sqref="L218">
    <cfRule type="containsText" dxfId="503" priority="683" operator="containsText" text="Rédhibitoire">
      <formula>NOT(ISERROR(SEARCH("Rédhibitoire",L218)))</formula>
    </cfRule>
  </conditionalFormatting>
  <conditionalFormatting sqref="L218">
    <cfRule type="containsText" dxfId="502" priority="680" operator="containsText" text="Danger">
      <formula>NOT(ISERROR(SEARCH("Danger",L218)))</formula>
    </cfRule>
  </conditionalFormatting>
  <conditionalFormatting sqref="L218">
    <cfRule type="containsText" dxfId="501" priority="681" operator="containsText" text="Vigilance">
      <formula>NOT(ISERROR(SEARCH("Vigilance",L218)))</formula>
    </cfRule>
    <cfRule type="containsText" dxfId="500" priority="682" operator="containsText" text="Favorable">
      <formula>NOT(ISERROR(SEARCH("Favorable",L218)))</formula>
    </cfRule>
  </conditionalFormatting>
  <conditionalFormatting sqref="L232 M48 O260:O264 L101 L338:L345 N350 L355 O377 L385:L392 L408:L415 L419 L192:M193 L221 L20:L22 N423:N428 N435:N441 N447:N452 L106 L114 L121 L127">
    <cfRule type="containsText" dxfId="499" priority="655" operator="containsText" text="Vigilance">
      <formula>NOT(ISERROR(SEARCH("Vigilance",L20)))</formula>
    </cfRule>
  </conditionalFormatting>
  <conditionalFormatting sqref="F365:G365">
    <cfRule type="expression" dxfId="498" priority="665">
      <formula>$F$363="Non"</formula>
    </cfRule>
  </conditionalFormatting>
  <conditionalFormatting sqref="F220:K229">
    <cfRule type="expression" dxfId="497" priority="659">
      <formula>$F$218="Oui"</formula>
    </cfRule>
  </conditionalFormatting>
  <conditionalFormatting sqref="L221:M221 L222:S231">
    <cfRule type="expression" dxfId="496" priority="718">
      <formula>$F$218="Non"</formula>
    </cfRule>
    <cfRule type="expression" dxfId="495" priority="719">
      <formula>$F$218="Réponse"</formula>
    </cfRule>
  </conditionalFormatting>
  <conditionalFormatting sqref="L221:M221">
    <cfRule type="expression" dxfId="494" priority="717">
      <formula>$F$218="Oui"</formula>
    </cfRule>
  </conditionalFormatting>
  <conditionalFormatting sqref="F64 F74:G74 F51 K74 G39:K39 I64">
    <cfRule type="expression" dxfId="493" priority="587">
      <formula>$H$33=1</formula>
    </cfRule>
  </conditionalFormatting>
  <conditionalFormatting sqref="F51:F52 F64:F65 F74:G75 K74:K75 G39:K40 I64:K65">
    <cfRule type="expression" dxfId="492" priority="586">
      <formula>$H$33=2</formula>
    </cfRule>
  </conditionalFormatting>
  <conditionalFormatting sqref="F51:F53 F64:F66 F74:G76 K74:K76 G39:K41 I64:K66">
    <cfRule type="expression" dxfId="491" priority="585">
      <formula>$H$33=3</formula>
    </cfRule>
  </conditionalFormatting>
  <conditionalFormatting sqref="F51:F54 F64:F67 F74:G77 K74:K77 G39:K42 I64:K67">
    <cfRule type="expression" dxfId="490" priority="584">
      <formula>$H$33=4</formula>
    </cfRule>
  </conditionalFormatting>
  <conditionalFormatting sqref="F51:F55 F64:F68 F74:G78 K74:K78 G39:K43 I64:K68">
    <cfRule type="expression" dxfId="489" priority="583">
      <formula>$H$33=5</formula>
    </cfRule>
  </conditionalFormatting>
  <conditionalFormatting sqref="I177 F51:F56 F64:F69 F74:G79 K74:K79 H178:J183 G39:K44 I64:K69">
    <cfRule type="expression" dxfId="488" priority="582">
      <formula>$H$33=6</formula>
    </cfRule>
  </conditionalFormatting>
  <conditionalFormatting sqref="F51:F57 F64:F70 F74:G80 K74:K80 G39:K45 I64:K70">
    <cfRule type="expression" dxfId="487" priority="581">
      <formula>$H$33=7</formula>
    </cfRule>
  </conditionalFormatting>
  <conditionalFormatting sqref="F51:F58 F64:F71 F74:G81 K74:K81 G39:K46 I64:K71">
    <cfRule type="expression" dxfId="486" priority="580">
      <formula>$H$33=8</formula>
    </cfRule>
  </conditionalFormatting>
  <conditionalFormatting sqref="L39:M39 L51:M51 L74">
    <cfRule type="expression" dxfId="485" priority="579">
      <formula>$H$33=1</formula>
    </cfRule>
  </conditionalFormatting>
  <conditionalFormatting sqref="L39:M40 L51:M52 L74:L75 L178:L179">
    <cfRule type="expression" dxfId="484" priority="578">
      <formula>$H$33=2</formula>
    </cfRule>
  </conditionalFormatting>
  <conditionalFormatting sqref="L39:M41 L51:M53 L74:L76 L178:L180">
    <cfRule type="expression" dxfId="483" priority="577">
      <formula>$H$33=3</formula>
    </cfRule>
  </conditionalFormatting>
  <conditionalFormatting sqref="L39:M42 L51:M54 L74:L77 L178:L181">
    <cfRule type="expression" dxfId="482" priority="576">
      <formula>$H$33=4</formula>
    </cfRule>
  </conditionalFormatting>
  <conditionalFormatting sqref="L39:M43 L51:M55 L74:L78 L178:L182">
    <cfRule type="expression" dxfId="481" priority="575">
      <formula>$H$33=5</formula>
    </cfRule>
  </conditionalFormatting>
  <conditionalFormatting sqref="L39:M44 L51:M56 L74:L79 L178:L183">
    <cfRule type="expression" dxfId="480" priority="574">
      <formula>$H$33=6</formula>
    </cfRule>
  </conditionalFormatting>
  <conditionalFormatting sqref="L39:M45 L51:M57 L74:L80 L178:L184">
    <cfRule type="expression" dxfId="479" priority="573">
      <formula>$H$33=7</formula>
    </cfRule>
  </conditionalFormatting>
  <conditionalFormatting sqref="L39:M46 L51:M58 L74:L81 L178:L185">
    <cfRule type="expression" dxfId="478" priority="572">
      <formula>$H$33=8</formula>
    </cfRule>
  </conditionalFormatting>
  <conditionalFormatting sqref="F39">
    <cfRule type="expression" dxfId="477" priority="571">
      <formula>$H$33=1</formula>
    </cfRule>
  </conditionalFormatting>
  <conditionalFormatting sqref="F39:F40">
    <cfRule type="expression" dxfId="476" priority="570">
      <formula>$H$33=2</formula>
    </cfRule>
  </conditionalFormatting>
  <conditionalFormatting sqref="F39:F41">
    <cfRule type="expression" dxfId="475" priority="569">
      <formula>$H$33=3</formula>
    </cfRule>
  </conditionalFormatting>
  <conditionalFormatting sqref="F39:F42">
    <cfRule type="expression" dxfId="474" priority="568">
      <formula>$H$33=4</formula>
    </cfRule>
  </conditionalFormatting>
  <conditionalFormatting sqref="F39:F43">
    <cfRule type="expression" dxfId="473" priority="567">
      <formula>$H$33=5</formula>
    </cfRule>
  </conditionalFormatting>
  <conditionalFormatting sqref="F39:F44">
    <cfRule type="expression" dxfId="472" priority="566">
      <formula>$H$33=6</formula>
    </cfRule>
  </conditionalFormatting>
  <conditionalFormatting sqref="F39:F45">
    <cfRule type="expression" dxfId="471" priority="565">
      <formula>$H$33=7</formula>
    </cfRule>
  </conditionalFormatting>
  <conditionalFormatting sqref="F39:F46">
    <cfRule type="expression" dxfId="470" priority="564">
      <formula>$H$33=8</formula>
    </cfRule>
  </conditionalFormatting>
  <conditionalFormatting sqref="L64">
    <cfRule type="expression" dxfId="469" priority="547">
      <formula>$H$33=1</formula>
    </cfRule>
  </conditionalFormatting>
  <conditionalFormatting sqref="L64:L65">
    <cfRule type="expression" dxfId="468" priority="546">
      <formula>$H$33=2</formula>
    </cfRule>
  </conditionalFormatting>
  <conditionalFormatting sqref="L64:L66">
    <cfRule type="expression" dxfId="467" priority="545">
      <formula>$H$33=3</formula>
    </cfRule>
  </conditionalFormatting>
  <conditionalFormatting sqref="L64:L67">
    <cfRule type="expression" dxfId="466" priority="544">
      <formula>$H$33=4</formula>
    </cfRule>
  </conditionalFormatting>
  <conditionalFormatting sqref="L64:L68">
    <cfRule type="expression" dxfId="465" priority="543">
      <formula>$H$33=5</formula>
    </cfRule>
  </conditionalFormatting>
  <conditionalFormatting sqref="L64:L69">
    <cfRule type="expression" dxfId="464" priority="542">
      <formula>$H$33=6</formula>
    </cfRule>
  </conditionalFormatting>
  <conditionalFormatting sqref="L64:L70">
    <cfRule type="expression" dxfId="463" priority="541">
      <formula>$H$33=7</formula>
    </cfRule>
  </conditionalFormatting>
  <conditionalFormatting sqref="L64:L71">
    <cfRule type="expression" dxfId="462" priority="540">
      <formula>$H$33=8</formula>
    </cfRule>
  </conditionalFormatting>
  <conditionalFormatting sqref="L64:L71 L74:L81 N39:N46 L51:M58">
    <cfRule type="containsText" dxfId="461" priority="539" operator="containsText" text="Favorable">
      <formula>NOT(ISERROR(SEARCH("Favorable",L39)))</formula>
    </cfRule>
  </conditionalFormatting>
  <conditionalFormatting sqref="F385">
    <cfRule type="expression" dxfId="460" priority="534">
      <formula>$H$321=1</formula>
    </cfRule>
  </conditionalFormatting>
  <conditionalFormatting sqref="G385 L385">
    <cfRule type="expression" dxfId="459" priority="533">
      <formula>$H$321=1</formula>
    </cfRule>
  </conditionalFormatting>
  <conditionalFormatting sqref="F385:F386">
    <cfRule type="expression" dxfId="458" priority="532">
      <formula>$H$321=2</formula>
    </cfRule>
  </conditionalFormatting>
  <conditionalFormatting sqref="G385:G386 L385:L386">
    <cfRule type="expression" dxfId="457" priority="531">
      <formula>$H$321=2</formula>
    </cfRule>
  </conditionalFormatting>
  <conditionalFormatting sqref="F385:F387">
    <cfRule type="expression" dxfId="456" priority="530">
      <formula>$H$321=3</formula>
    </cfRule>
  </conditionalFormatting>
  <conditionalFormatting sqref="G385:G387 L385:L387">
    <cfRule type="expression" dxfId="455" priority="529">
      <formula>$H$321=3</formula>
    </cfRule>
  </conditionalFormatting>
  <conditionalFormatting sqref="F385:F388">
    <cfRule type="expression" dxfId="454" priority="528">
      <formula>$H$321=4</formula>
    </cfRule>
  </conditionalFormatting>
  <conditionalFormatting sqref="G385:G388 L385:L388">
    <cfRule type="expression" dxfId="453" priority="527">
      <formula>$H$321=4</formula>
    </cfRule>
  </conditionalFormatting>
  <conditionalFormatting sqref="F385:F389">
    <cfRule type="expression" dxfId="452" priority="526">
      <formula>$H$321=5</formula>
    </cfRule>
  </conditionalFormatting>
  <conditionalFormatting sqref="G385:G389 L385:L389">
    <cfRule type="expression" dxfId="451" priority="525">
      <formula>$H$321=5</formula>
    </cfRule>
  </conditionalFormatting>
  <conditionalFormatting sqref="F384:G390">
    <cfRule type="expression" dxfId="450" priority="697">
      <formula>$H$321=6</formula>
    </cfRule>
  </conditionalFormatting>
  <conditionalFormatting sqref="G385:G390 L385:L390">
    <cfRule type="expression" dxfId="449" priority="10">
      <formula>$H$321=6</formula>
    </cfRule>
  </conditionalFormatting>
  <conditionalFormatting sqref="L166">
    <cfRule type="containsText" dxfId="448" priority="516" operator="containsText" text="Rédhibitoire">
      <formula>NOT(ISERROR(SEARCH("Rédhibitoire",L166)))</formula>
    </cfRule>
  </conditionalFormatting>
  <conditionalFormatting sqref="L166">
    <cfRule type="containsText" dxfId="447" priority="513" operator="containsText" text="Danger">
      <formula>NOT(ISERROR(SEARCH("Danger",L166)))</formula>
    </cfRule>
  </conditionalFormatting>
  <conditionalFormatting sqref="L166">
    <cfRule type="containsText" dxfId="446" priority="515" operator="containsText" text="Favorable">
      <formula>NOT(ISERROR(SEARCH("Favorable",L166)))</formula>
    </cfRule>
  </conditionalFormatting>
  <conditionalFormatting sqref="L166">
    <cfRule type="containsText" dxfId="445" priority="514" operator="containsText" text="Vigilance">
      <formula>NOT(ISERROR(SEARCH("Vigilance",L166)))</formula>
    </cfRule>
  </conditionalFormatting>
  <conditionalFormatting sqref="L148">
    <cfRule type="containsText" dxfId="444" priority="509" operator="containsText" text="Danger">
      <formula>NOT(ISERROR(SEARCH("Danger",L148)))</formula>
    </cfRule>
  </conditionalFormatting>
  <conditionalFormatting sqref="L148">
    <cfRule type="containsText" dxfId="443" priority="511" operator="containsText" text="Favorable">
      <formula>NOT(ISERROR(SEARCH("Favorable",L148)))</formula>
    </cfRule>
  </conditionalFormatting>
  <conditionalFormatting sqref="L148">
    <cfRule type="containsText" dxfId="442" priority="510" operator="containsText" text="Vigilance">
      <formula>NOT(ISERROR(SEARCH("Vigilance",L148)))</formula>
    </cfRule>
  </conditionalFormatting>
  <conditionalFormatting sqref="L170 L178:L185">
    <cfRule type="containsText" dxfId="441" priority="502" operator="containsText" text="Danger">
      <formula>NOT(ISERROR(SEARCH("Danger",L170)))</formula>
    </cfRule>
    <cfRule type="containsText" dxfId="440" priority="503" operator="containsText" text="Vigilance">
      <formula>NOT(ISERROR(SEARCH("Vigilance",L170)))</formula>
    </cfRule>
    <cfRule type="containsText" dxfId="439" priority="504" operator="containsText" text="Favorable">
      <formula>NOT(ISERROR(SEARCH("Favorable",L170)))</formula>
    </cfRule>
    <cfRule type="containsText" dxfId="438" priority="505" operator="containsText" text="Rédhibitoire">
      <formula>NOT(ISERROR(SEARCH("Rédhibitoire",L170)))</formula>
    </cfRule>
  </conditionalFormatting>
  <conditionalFormatting sqref="D127:S131">
    <cfRule type="expression" dxfId="437" priority="2034">
      <formula>$G$24="Non"</formula>
    </cfRule>
  </conditionalFormatting>
  <conditionalFormatting sqref="D125:F126 G122:S126">
    <cfRule type="expression" dxfId="436" priority="2035">
      <formula>$G$24="Non"</formula>
    </cfRule>
  </conditionalFormatting>
  <conditionalFormatting sqref="L23">
    <cfRule type="expression" dxfId="435" priority="501">
      <formula>$G$24="Non"</formula>
    </cfRule>
  </conditionalFormatting>
  <conditionalFormatting sqref="L24">
    <cfRule type="containsText" dxfId="434" priority="498" operator="containsText" text="Vigilance">
      <formula>NOT(ISERROR(SEARCH("Vigilance",L24)))</formula>
    </cfRule>
    <cfRule type="containsText" dxfId="433" priority="499" operator="containsText" text="Favorable">
      <formula>NOT(ISERROR(SEARCH("Favorable",L24)))</formula>
    </cfRule>
  </conditionalFormatting>
  <conditionalFormatting sqref="J24">
    <cfRule type="expression" dxfId="432" priority="497">
      <formula>$G$24="Oui"</formula>
    </cfRule>
  </conditionalFormatting>
  <conditionalFormatting sqref="G192 H193:I193">
    <cfRule type="expression" dxfId="431" priority="495">
      <formula>$F$192="Réponse"</formula>
    </cfRule>
  </conditionalFormatting>
  <conditionalFormatting sqref="L154">
    <cfRule type="containsText" dxfId="430" priority="490" operator="containsText" text="Rédhibitoire">
      <formula>NOT(ISERROR(SEARCH("Rédhibitoire",L154)))</formula>
    </cfRule>
  </conditionalFormatting>
  <conditionalFormatting sqref="L154">
    <cfRule type="containsText" dxfId="429" priority="487" operator="containsText" text="Danger">
      <formula>NOT(ISERROR(SEARCH("Danger",L154)))</formula>
    </cfRule>
  </conditionalFormatting>
  <conditionalFormatting sqref="L154">
    <cfRule type="containsText" dxfId="428" priority="489" operator="containsText" text="Favorable">
      <formula>NOT(ISERROR(SEARCH("Favorable",L154)))</formula>
    </cfRule>
  </conditionalFormatting>
  <conditionalFormatting sqref="L154">
    <cfRule type="containsText" dxfId="427" priority="488" operator="containsText" text="Vigilance">
      <formula>NOT(ISERROR(SEARCH("Vigilance",L154)))</formula>
    </cfRule>
  </conditionalFormatting>
  <conditionalFormatting sqref="H178:J178">
    <cfRule type="expression" dxfId="426" priority="481">
      <formula>$H$33=1</formula>
    </cfRule>
  </conditionalFormatting>
  <conditionalFormatting sqref="H178:J179">
    <cfRule type="expression" dxfId="425" priority="479">
      <formula>$H$33=2</formula>
    </cfRule>
  </conditionalFormatting>
  <conditionalFormatting sqref="H178:J180">
    <cfRule type="expression" dxfId="424" priority="478">
      <formula>$H$33=3</formula>
    </cfRule>
  </conditionalFormatting>
  <conditionalFormatting sqref="H178:J181">
    <cfRule type="expression" dxfId="423" priority="477">
      <formula>$H$33=4</formula>
    </cfRule>
  </conditionalFormatting>
  <conditionalFormatting sqref="H178:J182">
    <cfRule type="expression" dxfId="422" priority="476">
      <formula>$H$33=5</formula>
    </cfRule>
  </conditionalFormatting>
  <conditionalFormatting sqref="F177:H177">
    <cfRule type="expression" dxfId="421" priority="475">
      <formula>$H$33=6</formula>
    </cfRule>
  </conditionalFormatting>
  <conditionalFormatting sqref="H178:J184">
    <cfRule type="expression" dxfId="420" priority="474">
      <formula>$H$33=7</formula>
    </cfRule>
  </conditionalFormatting>
  <conditionalFormatting sqref="F178:F185">
    <cfRule type="expression" dxfId="419" priority="473">
      <formula>$H$33=8</formula>
    </cfRule>
  </conditionalFormatting>
  <conditionalFormatting sqref="F236:G236">
    <cfRule type="expression" dxfId="418" priority="472">
      <formula>$H$234=1</formula>
    </cfRule>
  </conditionalFormatting>
  <conditionalFormatting sqref="F236:G237">
    <cfRule type="expression" dxfId="417" priority="470">
      <formula>$H$234=2</formula>
    </cfRule>
  </conditionalFormatting>
  <conditionalFormatting sqref="F236:G238">
    <cfRule type="expression" dxfId="416" priority="469">
      <formula>$H$234=3</formula>
    </cfRule>
  </conditionalFormatting>
  <conditionalFormatting sqref="F236:G239">
    <cfRule type="expression" dxfId="415" priority="468">
      <formula>$H$234=4</formula>
    </cfRule>
  </conditionalFormatting>
  <conditionalFormatting sqref="F236:G240">
    <cfRule type="expression" dxfId="414" priority="467">
      <formula>$H$234=5</formula>
    </cfRule>
  </conditionalFormatting>
  <conditionalFormatting sqref="F236:G241">
    <cfRule type="expression" dxfId="413" priority="466">
      <formula>$H$234=6</formula>
    </cfRule>
  </conditionalFormatting>
  <conditionalFormatting sqref="H236:K236">
    <cfRule type="expression" dxfId="412" priority="465">
      <formula>$H$234=1</formula>
    </cfRule>
  </conditionalFormatting>
  <conditionalFormatting sqref="H236:K237">
    <cfRule type="expression" dxfId="411" priority="464">
      <formula>$H$234=2</formula>
    </cfRule>
  </conditionalFormatting>
  <conditionalFormatting sqref="H236:K238">
    <cfRule type="expression" dxfId="410" priority="463">
      <formula>$H$234=3</formula>
    </cfRule>
  </conditionalFormatting>
  <conditionalFormatting sqref="H236:K239">
    <cfRule type="expression" dxfId="409" priority="462">
      <formula>$H$234=4</formula>
    </cfRule>
  </conditionalFormatting>
  <conditionalFormatting sqref="H236:K240">
    <cfRule type="expression" dxfId="408" priority="461">
      <formula>$H$234=5</formula>
    </cfRule>
  </conditionalFormatting>
  <conditionalFormatting sqref="H236:K241">
    <cfRule type="expression" dxfId="407" priority="460">
      <formula>$H$234=6</formula>
    </cfRule>
  </conditionalFormatting>
  <conditionalFormatting sqref="L236">
    <cfRule type="expression" dxfId="406" priority="459">
      <formula>$H$234=1</formula>
    </cfRule>
  </conditionalFormatting>
  <conditionalFormatting sqref="L236:L237">
    <cfRule type="expression" dxfId="405" priority="458">
      <formula>$H$234=2</formula>
    </cfRule>
  </conditionalFormatting>
  <conditionalFormatting sqref="L236:L238">
    <cfRule type="expression" dxfId="404" priority="457">
      <formula>$H$234=3</formula>
    </cfRule>
  </conditionalFormatting>
  <conditionalFormatting sqref="L236:L239">
    <cfRule type="expression" dxfId="403" priority="456">
      <formula>$H$234=4</formula>
    </cfRule>
  </conditionalFormatting>
  <conditionalFormatting sqref="L236:L240">
    <cfRule type="expression" dxfId="402" priority="455">
      <formula>$H$234=5</formula>
    </cfRule>
  </conditionalFormatting>
  <conditionalFormatting sqref="L236:L241">
    <cfRule type="containsText" dxfId="401" priority="398" operator="containsText" text="Danger">
      <formula>NOT(ISERROR(SEARCH("Danger",L236)))</formula>
    </cfRule>
    <cfRule type="containsText" dxfId="400" priority="399" operator="containsText" text="Vigilance">
      <formula>NOT(ISERROR(SEARCH("Vigilance",L236)))</formula>
    </cfRule>
    <cfRule type="containsText" dxfId="399" priority="400" operator="containsText" text="Favorable">
      <formula>NOT(ISERROR(SEARCH("Favorable",L236)))</formula>
    </cfRule>
    <cfRule type="expression" dxfId="398" priority="454">
      <formula>$H$234=6</formula>
    </cfRule>
  </conditionalFormatting>
  <conditionalFormatting sqref="F234:G236 H234">
    <cfRule type="expression" dxfId="397" priority="447">
      <formula>$F$232="Je ne sais pas"</formula>
    </cfRule>
    <cfRule type="expression" dxfId="396" priority="453">
      <formula>$F$232="Réponse"</formula>
    </cfRule>
  </conditionalFormatting>
  <conditionalFormatting sqref="H235:K236">
    <cfRule type="expression" dxfId="395" priority="446">
      <formula>$F$232="Je ne sais pas"</formula>
    </cfRule>
    <cfRule type="expression" dxfId="394" priority="449">
      <formula>$F$232="Aucun risque d'impact sur le périmètre élargi "</formula>
    </cfRule>
    <cfRule type="expression" dxfId="393" priority="452">
      <formula>$F$232="Réponse"</formula>
    </cfRule>
  </conditionalFormatting>
  <conditionalFormatting sqref="L235:L236">
    <cfRule type="expression" dxfId="392" priority="445">
      <formula>$F$232="Je ne sais pas"</formula>
    </cfRule>
    <cfRule type="expression" dxfId="391" priority="448">
      <formula>$F$232="Aucun risque d'impact sur le périmètre élargi "</formula>
    </cfRule>
    <cfRule type="expression" dxfId="390" priority="451">
      <formula>$F$232="Réponse"</formula>
    </cfRule>
  </conditionalFormatting>
  <conditionalFormatting sqref="F234:H234 F235:G236">
    <cfRule type="expression" dxfId="389" priority="450">
      <formula>$F$232="Aucun risque d'impact sur le périmètre élargi "</formula>
    </cfRule>
  </conditionalFormatting>
  <conditionalFormatting sqref="L363 L368:L373">
    <cfRule type="containsText" dxfId="388" priority="405" operator="containsText" text="Rédhibitoire">
      <formula>NOT(ISERROR(SEARCH("Rédhibitoire",L363)))</formula>
    </cfRule>
    <cfRule type="containsText" dxfId="387" priority="406" operator="containsText" text="Danger">
      <formula>NOT(ISERROR(SEARCH("Danger",L363)))</formula>
    </cfRule>
    <cfRule type="containsText" dxfId="386" priority="407" operator="containsText" text="Vigilance">
      <formula>NOT(ISERROR(SEARCH("Vigilance",L363)))</formula>
    </cfRule>
    <cfRule type="containsText" dxfId="385" priority="408" operator="containsText" text="Favorable">
      <formula>NOT(ISERROR(SEARCH("Favorable",L363)))</formula>
    </cfRule>
  </conditionalFormatting>
  <conditionalFormatting sqref="F367:H367">
    <cfRule type="expression" dxfId="384" priority="431">
      <formula>$F$363="Oui"</formula>
    </cfRule>
  </conditionalFormatting>
  <conditionalFormatting sqref="F368">
    <cfRule type="expression" dxfId="383" priority="429">
      <formula>$G$365=1</formula>
    </cfRule>
  </conditionalFormatting>
  <conditionalFormatting sqref="F368:F369">
    <cfRule type="expression" dxfId="382" priority="428">
      <formula>$G$365=2</formula>
    </cfRule>
  </conditionalFormatting>
  <conditionalFormatting sqref="F368:F370">
    <cfRule type="expression" dxfId="381" priority="427">
      <formula>$G$365=3</formula>
    </cfRule>
  </conditionalFormatting>
  <conditionalFormatting sqref="F368:F371">
    <cfRule type="expression" dxfId="380" priority="426">
      <formula>$G$365=4</formula>
    </cfRule>
  </conditionalFormatting>
  <conditionalFormatting sqref="F368:F372">
    <cfRule type="expression" dxfId="379" priority="425">
      <formula>$G$365=5</formula>
    </cfRule>
  </conditionalFormatting>
  <conditionalFormatting sqref="F368:F373">
    <cfRule type="expression" dxfId="378" priority="424">
      <formula>$G$365=6</formula>
    </cfRule>
  </conditionalFormatting>
  <conditionalFormatting sqref="G368:H368">
    <cfRule type="expression" dxfId="377" priority="423">
      <formula>$G$365=1</formula>
    </cfRule>
  </conditionalFormatting>
  <conditionalFormatting sqref="G368:H369">
    <cfRule type="expression" dxfId="376" priority="422">
      <formula>$G$365=2</formula>
    </cfRule>
  </conditionalFormatting>
  <conditionalFormatting sqref="G368:H370">
    <cfRule type="expression" dxfId="375" priority="421">
      <formula>$G$365=3</formula>
    </cfRule>
  </conditionalFormatting>
  <conditionalFormatting sqref="G368:H371">
    <cfRule type="expression" dxfId="374" priority="420">
      <formula>$G$365=4</formula>
    </cfRule>
  </conditionalFormatting>
  <conditionalFormatting sqref="G368:H372">
    <cfRule type="expression" dxfId="373" priority="419">
      <formula>$G$365=5</formula>
    </cfRule>
  </conditionalFormatting>
  <conditionalFormatting sqref="G368:H373">
    <cfRule type="expression" dxfId="372" priority="418">
      <formula>$G$365=6</formula>
    </cfRule>
  </conditionalFormatting>
  <conditionalFormatting sqref="L367">
    <cfRule type="expression" dxfId="371" priority="417">
      <formula>$F$363="Oui"</formula>
    </cfRule>
  </conditionalFormatting>
  <conditionalFormatting sqref="L368">
    <cfRule type="expression" dxfId="370" priority="435">
      <formula>$G$365=1</formula>
    </cfRule>
  </conditionalFormatting>
  <conditionalFormatting sqref="L368:L369">
    <cfRule type="expression" dxfId="369" priority="434">
      <formula>$G$365=2</formula>
    </cfRule>
  </conditionalFormatting>
  <conditionalFormatting sqref="L368:L370">
    <cfRule type="expression" dxfId="368" priority="433">
      <formula>$G$365=3</formula>
    </cfRule>
  </conditionalFormatting>
  <conditionalFormatting sqref="L368:L371">
    <cfRule type="expression" dxfId="367" priority="432">
      <formula>$G$365=4</formula>
    </cfRule>
  </conditionalFormatting>
  <conditionalFormatting sqref="L368:L372">
    <cfRule type="expression" dxfId="366" priority="410">
      <formula>$G$365=5</formula>
    </cfRule>
  </conditionalFormatting>
  <conditionalFormatting sqref="L368:L373">
    <cfRule type="expression" dxfId="365" priority="409">
      <formula>$G$365=6</formula>
    </cfRule>
  </conditionalFormatting>
  <conditionalFormatting sqref="F422:H428 M422:N428">
    <cfRule type="expression" dxfId="364" priority="404">
      <formula>$F$419="Non"</formula>
    </cfRule>
  </conditionalFormatting>
  <conditionalFormatting sqref="I422:K428">
    <cfRule type="expression" dxfId="363" priority="860">
      <formula>$F$419="Réponse"</formula>
    </cfRule>
    <cfRule type="expression" dxfId="362" priority="863">
      <formula>$F$419="Non"</formula>
    </cfRule>
  </conditionalFormatting>
  <conditionalFormatting sqref="F422:H428 M422:N428">
    <cfRule type="expression" dxfId="361" priority="403">
      <formula>$F$419="Réponse"</formula>
    </cfRule>
  </conditionalFormatting>
  <conditionalFormatting sqref="L422:L428">
    <cfRule type="expression" dxfId="360" priority="401">
      <formula>$F$419="Non"</formula>
    </cfRule>
    <cfRule type="expression" dxfId="359" priority="402">
      <formula>$F$419="Réponse"</formula>
    </cfRule>
  </conditionalFormatting>
  <conditionalFormatting sqref="M321:S321">
    <cfRule type="expression" dxfId="358" priority="2049">
      <formula>ISBLANK($F$264)</formula>
    </cfRule>
  </conditionalFormatting>
  <conditionalFormatting sqref="F277:G277 M277">
    <cfRule type="expression" dxfId="357" priority="381">
      <formula>$F$260="x"</formula>
    </cfRule>
  </conditionalFormatting>
  <conditionalFormatting sqref="F278:G283 M278:M283">
    <cfRule type="expression" dxfId="356" priority="380">
      <formula>$F$260="x"</formula>
    </cfRule>
  </conditionalFormatting>
  <conditionalFormatting sqref="F286:G286 M286">
    <cfRule type="expression" dxfId="355" priority="378">
      <formula>$F$261="x"</formula>
    </cfRule>
  </conditionalFormatting>
  <conditionalFormatting sqref="M287:M292 F287:G292">
    <cfRule type="expression" dxfId="354" priority="377">
      <formula>$F$261="x"</formula>
    </cfRule>
  </conditionalFormatting>
  <conditionalFormatting sqref="F276">
    <cfRule type="expression" dxfId="353" priority="375">
      <formula>$F$260="x"</formula>
    </cfRule>
  </conditionalFormatting>
  <conditionalFormatting sqref="F295:G301 M295:M301">
    <cfRule type="expression" dxfId="352" priority="371">
      <formula>$F$262="x"</formula>
    </cfRule>
  </conditionalFormatting>
  <conditionalFormatting sqref="H296:H301 K296:K301">
    <cfRule type="expression" dxfId="351" priority="370">
      <formula>$F$262="x"</formula>
    </cfRule>
  </conditionalFormatting>
  <conditionalFormatting sqref="F304:G310 M304:M310">
    <cfRule type="expression" dxfId="350" priority="367">
      <formula>$F$263="x"</formula>
    </cfRule>
  </conditionalFormatting>
  <conditionalFormatting sqref="F303 H304:K310">
    <cfRule type="expression" dxfId="349" priority="366">
      <formula>$F$263="x"</formula>
    </cfRule>
  </conditionalFormatting>
  <conditionalFormatting sqref="F313:G319 M313:M319">
    <cfRule type="expression" dxfId="348" priority="363">
      <formula>$F$264="x"</formula>
    </cfRule>
  </conditionalFormatting>
  <conditionalFormatting sqref="F312:K312 H313:K319">
    <cfRule type="expression" dxfId="347" priority="362">
      <formula>$F$264="x"</formula>
    </cfRule>
  </conditionalFormatting>
  <conditionalFormatting sqref="L276:M277">
    <cfRule type="expression" dxfId="346" priority="360">
      <formula>$F$260="x"</formula>
    </cfRule>
  </conditionalFormatting>
  <conditionalFormatting sqref="L276">
    <cfRule type="expression" dxfId="345" priority="359">
      <formula>$F$260="x"</formula>
    </cfRule>
  </conditionalFormatting>
  <conditionalFormatting sqref="H277:K283">
    <cfRule type="expression" dxfId="344" priority="358">
      <formula>$F$260="x"</formula>
    </cfRule>
  </conditionalFormatting>
  <conditionalFormatting sqref="H286:K292">
    <cfRule type="expression" dxfId="343" priority="357">
      <formula>$F$261="x"</formula>
    </cfRule>
  </conditionalFormatting>
  <conditionalFormatting sqref="L285:M286">
    <cfRule type="expression" dxfId="342" priority="356">
      <formula>$F$261="x"</formula>
    </cfRule>
  </conditionalFormatting>
  <conditionalFormatting sqref="L285 F285">
    <cfRule type="expression" dxfId="341" priority="355">
      <formula>$F$261="x"</formula>
    </cfRule>
  </conditionalFormatting>
  <conditionalFormatting sqref="H295:K301">
    <cfRule type="expression" dxfId="340" priority="354">
      <formula>$F$262="x"</formula>
    </cfRule>
  </conditionalFormatting>
  <conditionalFormatting sqref="L294:M295">
    <cfRule type="expression" dxfId="339" priority="353">
      <formula>$F$262="x"</formula>
    </cfRule>
  </conditionalFormatting>
  <conditionalFormatting sqref="L294 F294">
    <cfRule type="expression" dxfId="338" priority="352">
      <formula>$F$262="x"</formula>
    </cfRule>
  </conditionalFormatting>
  <conditionalFormatting sqref="F303:K303">
    <cfRule type="expression" dxfId="337" priority="350">
      <formula>$F$263="x"</formula>
    </cfRule>
  </conditionalFormatting>
  <conditionalFormatting sqref="L303:M304">
    <cfRule type="expression" dxfId="336" priority="349">
      <formula>$F$263="x"</formula>
    </cfRule>
  </conditionalFormatting>
  <conditionalFormatting sqref="F303:L303">
    <cfRule type="expression" dxfId="335" priority="348">
      <formula>$F$263="x"</formula>
    </cfRule>
  </conditionalFormatting>
  <conditionalFormatting sqref="F312">
    <cfRule type="expression" dxfId="334" priority="347">
      <formula>$F$264="x"</formula>
    </cfRule>
  </conditionalFormatting>
  <conditionalFormatting sqref="L312:M313">
    <cfRule type="expression" dxfId="333" priority="346">
      <formula>$F$264="x"</formula>
    </cfRule>
  </conditionalFormatting>
  <conditionalFormatting sqref="F312:L312">
    <cfRule type="expression" dxfId="332" priority="345">
      <formula>$F$264="x"</formula>
    </cfRule>
  </conditionalFormatting>
  <conditionalFormatting sqref="N313">
    <cfRule type="expression" dxfId="331" priority="344">
      <formula>ISBLANK($F$264)</formula>
    </cfRule>
  </conditionalFormatting>
  <conditionalFormatting sqref="N304">
    <cfRule type="expression" dxfId="330" priority="343">
      <formula>ISBLANK($F$263)</formula>
    </cfRule>
  </conditionalFormatting>
  <conditionalFormatting sqref="N295">
    <cfRule type="expression" dxfId="329" priority="342">
      <formula>ISBLANK($F$262)</formula>
    </cfRule>
  </conditionalFormatting>
  <conditionalFormatting sqref="N286">
    <cfRule type="expression" dxfId="328" priority="341">
      <formula>ISBLANK($F$261)</formula>
    </cfRule>
  </conditionalFormatting>
  <conditionalFormatting sqref="N277">
    <cfRule type="expression" dxfId="327" priority="340">
      <formula>ISBLANK($F$260)</formula>
    </cfRule>
  </conditionalFormatting>
  <conditionalFormatting sqref="M278:M283 M287:M292 M296:M301 M305:M310 M314:M319">
    <cfRule type="containsText" dxfId="326" priority="337" operator="containsText" text="Danger">
      <formula>NOT(ISERROR(SEARCH("Danger",M278)))</formula>
    </cfRule>
    <cfRule type="containsText" dxfId="325" priority="338" operator="containsText" text="Vigilance">
      <formula>NOT(ISERROR(SEARCH("Vigilance",M278)))</formula>
    </cfRule>
    <cfRule type="containsText" dxfId="324" priority="339" operator="containsText" text="Favorable">
      <formula>NOT(ISERROR(SEARCH("Favorable",M278)))</formula>
    </cfRule>
  </conditionalFormatting>
  <conditionalFormatting sqref="L323">
    <cfRule type="expression" dxfId="323" priority="333">
      <formula>$H$321=8</formula>
    </cfRule>
  </conditionalFormatting>
  <conditionalFormatting sqref="F323:G329 F323:F329">
    <cfRule type="expression" dxfId="322" priority="336">
      <formula>$H$321=6</formula>
    </cfRule>
  </conditionalFormatting>
  <conditionalFormatting sqref="L323:L329">
    <cfRule type="expression" dxfId="321" priority="328">
      <formula>$H$321=6</formula>
    </cfRule>
  </conditionalFormatting>
  <conditionalFormatting sqref="F323:G328 F323:F328">
    <cfRule type="expression" dxfId="320" priority="331">
      <formula>$H$321=5</formula>
    </cfRule>
  </conditionalFormatting>
  <conditionalFormatting sqref="L323:L328">
    <cfRule type="expression" dxfId="319" priority="323">
      <formula>$H$321=5</formula>
    </cfRule>
  </conditionalFormatting>
  <conditionalFormatting sqref="F323:G325 F323:F325">
    <cfRule type="expression" dxfId="318" priority="317">
      <formula>$H$321=2</formula>
    </cfRule>
  </conditionalFormatting>
  <conditionalFormatting sqref="L323:L325">
    <cfRule type="expression" dxfId="317" priority="309">
      <formula>$H$321=2</formula>
    </cfRule>
  </conditionalFormatting>
  <conditionalFormatting sqref="F323:G324 F323:F324">
    <cfRule type="expression" dxfId="316" priority="312">
      <formula>$H$321=1</formula>
    </cfRule>
  </conditionalFormatting>
  <conditionalFormatting sqref="L323:L324">
    <cfRule type="expression" dxfId="315" priority="306">
      <formula>$H$321=1</formula>
    </cfRule>
  </conditionalFormatting>
  <conditionalFormatting sqref="L324:L331">
    <cfRule type="expression" dxfId="314" priority="1">
      <formula>$H$321=8</formula>
    </cfRule>
    <cfRule type="containsText" dxfId="313" priority="11" operator="containsText" text="Rédhibitoire">
      <formula>NOT(ISERROR(SEARCH("Rédhibitoire",L324)))</formula>
    </cfRule>
    <cfRule type="containsText" dxfId="312" priority="303" operator="containsText" text="Favorable">
      <formula>NOT(ISERROR(SEARCH("Favorable",L324)))</formula>
    </cfRule>
    <cfRule type="containsText" dxfId="311" priority="304" operator="containsText" text="Vigilance">
      <formula>NOT(ISERROR(SEARCH("Vigilance",L324)))</formula>
    </cfRule>
    <cfRule type="containsText" dxfId="310" priority="305" operator="containsText" text="Danger">
      <formula>NOT(ISERROR(SEARCH("Danger",L324)))</formula>
    </cfRule>
  </conditionalFormatting>
  <conditionalFormatting sqref="F338:J338">
    <cfRule type="expression" dxfId="309" priority="295">
      <formula>$H$33=1</formula>
    </cfRule>
  </conditionalFormatting>
  <conditionalFormatting sqref="K338">
    <cfRule type="expression" dxfId="308" priority="294">
      <formula>$H$33=1</formula>
    </cfRule>
  </conditionalFormatting>
  <conditionalFormatting sqref="L338">
    <cfRule type="expression" dxfId="307" priority="293">
      <formula>$H$33=1</formula>
    </cfRule>
  </conditionalFormatting>
  <conditionalFormatting sqref="F338:J339">
    <cfRule type="expression" dxfId="306" priority="292">
      <formula>$H$33=2</formula>
    </cfRule>
  </conditionalFormatting>
  <conditionalFormatting sqref="K338:K339">
    <cfRule type="expression" dxfId="305" priority="291">
      <formula>$H$33=2</formula>
    </cfRule>
  </conditionalFormatting>
  <conditionalFormatting sqref="L338:L339">
    <cfRule type="expression" dxfId="304" priority="290">
      <formula>$H$33=2</formula>
    </cfRule>
  </conditionalFormatting>
  <conditionalFormatting sqref="F338:J340">
    <cfRule type="expression" dxfId="303" priority="289">
      <formula>$H$33=3</formula>
    </cfRule>
  </conditionalFormatting>
  <conditionalFormatting sqref="K338:K340">
    <cfRule type="expression" dxfId="302" priority="288">
      <formula>$H$33=3</formula>
    </cfRule>
  </conditionalFormatting>
  <conditionalFormatting sqref="L338:L340">
    <cfRule type="expression" dxfId="301" priority="287">
      <formula>$H$33=3</formula>
    </cfRule>
  </conditionalFormatting>
  <conditionalFormatting sqref="F338:J341">
    <cfRule type="expression" dxfId="300" priority="286">
      <formula>$H$33=4</formula>
    </cfRule>
  </conditionalFormatting>
  <conditionalFormatting sqref="K338:K341">
    <cfRule type="expression" dxfId="299" priority="285">
      <formula>$H$33=4</formula>
    </cfRule>
  </conditionalFormatting>
  <conditionalFormatting sqref="L338:L341">
    <cfRule type="expression" dxfId="298" priority="284">
      <formula>$H$33=4</formula>
    </cfRule>
  </conditionalFormatting>
  <conditionalFormatting sqref="F338:J342">
    <cfRule type="expression" dxfId="297" priority="283">
      <formula>$H$33=5</formula>
    </cfRule>
  </conditionalFormatting>
  <conditionalFormatting sqref="K338:K342">
    <cfRule type="expression" dxfId="296" priority="282">
      <formula>$H$33=5</formula>
    </cfRule>
  </conditionalFormatting>
  <conditionalFormatting sqref="L338:L342">
    <cfRule type="expression" dxfId="295" priority="281">
      <formula>$H$33=5</formula>
    </cfRule>
  </conditionalFormatting>
  <conditionalFormatting sqref="F337:J343">
    <cfRule type="expression" dxfId="294" priority="280">
      <formula>$H$33=6</formula>
    </cfRule>
  </conditionalFormatting>
  <conditionalFormatting sqref="K337:K343">
    <cfRule type="expression" dxfId="293" priority="279">
      <formula>$H$33=6</formula>
    </cfRule>
  </conditionalFormatting>
  <conditionalFormatting sqref="L338:L343">
    <cfRule type="expression" dxfId="292" priority="278">
      <formula>$H$33=6</formula>
    </cfRule>
  </conditionalFormatting>
  <conditionalFormatting sqref="F338:J344">
    <cfRule type="expression" dxfId="291" priority="277">
      <formula>$H$33=7</formula>
    </cfRule>
  </conditionalFormatting>
  <conditionalFormatting sqref="K338:K344">
    <cfRule type="expression" dxfId="290" priority="276">
      <formula>$H$33=7</formula>
    </cfRule>
  </conditionalFormatting>
  <conditionalFormatting sqref="L338:L344">
    <cfRule type="expression" dxfId="289" priority="275">
      <formula>$H$33=7</formula>
    </cfRule>
  </conditionalFormatting>
  <conditionalFormatting sqref="F338:J345">
    <cfRule type="expression" dxfId="288" priority="274">
      <formula>$H$33=8</formula>
    </cfRule>
  </conditionalFormatting>
  <conditionalFormatting sqref="K338:K345">
    <cfRule type="expression" dxfId="287" priority="273">
      <formula>$H$33=8</formula>
    </cfRule>
  </conditionalFormatting>
  <conditionalFormatting sqref="L338:L345">
    <cfRule type="expression" dxfId="286" priority="272">
      <formula>$H$33=8</formula>
    </cfRule>
  </conditionalFormatting>
  <conditionalFormatting sqref="I367:K367">
    <cfRule type="expression" dxfId="285" priority="271">
      <formula>$F$363="Oui"</formula>
    </cfRule>
  </conditionalFormatting>
  <conditionalFormatting sqref="I368:K368">
    <cfRule type="expression" dxfId="284" priority="270">
      <formula>$G$365=1</formula>
    </cfRule>
  </conditionalFormatting>
  <conditionalFormatting sqref="I368:K369">
    <cfRule type="expression" dxfId="283" priority="269">
      <formula>$G$365=2</formula>
    </cfRule>
  </conditionalFormatting>
  <conditionalFormatting sqref="I368:K370">
    <cfRule type="expression" dxfId="282" priority="268">
      <formula>$G$365=3</formula>
    </cfRule>
  </conditionalFormatting>
  <conditionalFormatting sqref="I368:K371">
    <cfRule type="expression" dxfId="281" priority="267">
      <formula>$G$365=4</formula>
    </cfRule>
  </conditionalFormatting>
  <conditionalFormatting sqref="I368:K372">
    <cfRule type="expression" dxfId="280" priority="266">
      <formula>$G$365=5</formula>
    </cfRule>
  </conditionalFormatting>
  <conditionalFormatting sqref="I368:K373">
    <cfRule type="expression" dxfId="279" priority="265">
      <formula>$G$365=6</formula>
    </cfRule>
  </conditionalFormatting>
  <conditionalFormatting sqref="G178">
    <cfRule type="expression" dxfId="278" priority="236">
      <formula>$H$33=1</formula>
    </cfRule>
  </conditionalFormatting>
  <conditionalFormatting sqref="F178">
    <cfRule type="expression" dxfId="277" priority="235">
      <formula>$H$33=1</formula>
    </cfRule>
  </conditionalFormatting>
  <conditionalFormatting sqref="K178">
    <cfRule type="expression" dxfId="276" priority="234">
      <formula>$H$33=1</formula>
    </cfRule>
  </conditionalFormatting>
  <conditionalFormatting sqref="L178">
    <cfRule type="expression" dxfId="275" priority="233">
      <formula>$H$33=1</formula>
    </cfRule>
  </conditionalFormatting>
  <conditionalFormatting sqref="F178:F179">
    <cfRule type="expression" dxfId="274" priority="232">
      <formula>$H$33=2</formula>
    </cfRule>
  </conditionalFormatting>
  <conditionalFormatting sqref="G178:G179">
    <cfRule type="expression" dxfId="273" priority="230">
      <formula>$H$33=2</formula>
    </cfRule>
  </conditionalFormatting>
  <conditionalFormatting sqref="K178:K179">
    <cfRule type="expression" dxfId="272" priority="229">
      <formula>$H$33=2</formula>
    </cfRule>
  </conditionalFormatting>
  <conditionalFormatting sqref="F178:F180">
    <cfRule type="expression" dxfId="271" priority="228">
      <formula>$H$33=3</formula>
    </cfRule>
  </conditionalFormatting>
  <conditionalFormatting sqref="K178:K180">
    <cfRule type="expression" dxfId="270" priority="227">
      <formula>$H$33=3</formula>
    </cfRule>
  </conditionalFormatting>
  <conditionalFormatting sqref="G178:G180">
    <cfRule type="expression" dxfId="269" priority="226">
      <formula>$H$33=3</formula>
    </cfRule>
  </conditionalFormatting>
  <conditionalFormatting sqref="F178:F181">
    <cfRule type="expression" dxfId="268" priority="225">
      <formula>$H$33=4</formula>
    </cfRule>
  </conditionalFormatting>
  <conditionalFormatting sqref="G178:G181">
    <cfRule type="expression" dxfId="267" priority="224">
      <formula>$H$33=4</formula>
    </cfRule>
  </conditionalFormatting>
  <conditionalFormatting sqref="K178:K181">
    <cfRule type="expression" dxfId="266" priority="223">
      <formula>$H$33=4</formula>
    </cfRule>
  </conditionalFormatting>
  <conditionalFormatting sqref="F178:F182">
    <cfRule type="expression" dxfId="265" priority="222">
      <formula>$H$33=5</formula>
    </cfRule>
  </conditionalFormatting>
  <conditionalFormatting sqref="G178:G182">
    <cfRule type="expression" dxfId="264" priority="221">
      <formula>$H$33=5</formula>
    </cfRule>
  </conditionalFormatting>
  <conditionalFormatting sqref="K178:K182">
    <cfRule type="expression" dxfId="263" priority="220">
      <formula>$H$33=5</formula>
    </cfRule>
  </conditionalFormatting>
  <conditionalFormatting sqref="F178:F183">
    <cfRule type="expression" dxfId="262" priority="219">
      <formula>$H$33=6</formula>
    </cfRule>
  </conditionalFormatting>
  <conditionalFormatting sqref="G178:G183">
    <cfRule type="expression" dxfId="261" priority="218">
      <formula>$H$33=6</formula>
    </cfRule>
  </conditionalFormatting>
  <conditionalFormatting sqref="K178:K183">
    <cfRule type="expression" dxfId="260" priority="217">
      <formula>$H$33=6</formula>
    </cfRule>
  </conditionalFormatting>
  <conditionalFormatting sqref="F178:F184">
    <cfRule type="expression" dxfId="259" priority="216">
      <formula>$H$33=7</formula>
    </cfRule>
  </conditionalFormatting>
  <conditionalFormatting sqref="G178:G184">
    <cfRule type="expression" dxfId="258" priority="215">
      <formula>$H$33=7</formula>
    </cfRule>
  </conditionalFormatting>
  <conditionalFormatting sqref="K178:K184">
    <cfRule type="expression" dxfId="257" priority="214">
      <formula>$H$33=7</formula>
    </cfRule>
  </conditionalFormatting>
  <conditionalFormatting sqref="G178:G185">
    <cfRule type="expression" dxfId="256" priority="213">
      <formula>$H$33=8</formula>
    </cfRule>
  </conditionalFormatting>
  <conditionalFormatting sqref="K178:K185">
    <cfRule type="expression" dxfId="255" priority="212">
      <formula>$H$33=8</formula>
    </cfRule>
  </conditionalFormatting>
  <conditionalFormatting sqref="H178:J185">
    <cfRule type="expression" dxfId="254" priority="211">
      <formula>$H$33=8</formula>
    </cfRule>
  </conditionalFormatting>
  <conditionalFormatting sqref="K51">
    <cfRule type="expression" dxfId="253" priority="203">
      <formula>$H$33=1</formula>
    </cfRule>
  </conditionalFormatting>
  <conditionalFormatting sqref="K51">
    <cfRule type="expression" dxfId="252" priority="202">
      <formula>$H$33=2</formula>
    </cfRule>
  </conditionalFormatting>
  <conditionalFormatting sqref="K51">
    <cfRule type="expression" dxfId="251" priority="201">
      <formula>$H$33=3</formula>
    </cfRule>
  </conditionalFormatting>
  <conditionalFormatting sqref="K51">
    <cfRule type="expression" dxfId="250" priority="200">
      <formula>$H$33=4</formula>
    </cfRule>
  </conditionalFormatting>
  <conditionalFormatting sqref="K51">
    <cfRule type="expression" dxfId="249" priority="199">
      <formula>$H$33=5</formula>
    </cfRule>
  </conditionalFormatting>
  <conditionalFormatting sqref="K51">
    <cfRule type="expression" dxfId="248" priority="198">
      <formula>$H$33=6</formula>
    </cfRule>
  </conditionalFormatting>
  <conditionalFormatting sqref="K51">
    <cfRule type="expression" dxfId="247" priority="197">
      <formula>$H$33=7</formula>
    </cfRule>
  </conditionalFormatting>
  <conditionalFormatting sqref="K51">
    <cfRule type="expression" dxfId="246" priority="196">
      <formula>$H$33=8</formula>
    </cfRule>
  </conditionalFormatting>
  <conditionalFormatting sqref="K52">
    <cfRule type="expression" dxfId="245" priority="195">
      <formula>$H$33=2</formula>
    </cfRule>
  </conditionalFormatting>
  <conditionalFormatting sqref="K52">
    <cfRule type="expression" dxfId="244" priority="194">
      <formula>$H$33=3</formula>
    </cfRule>
  </conditionalFormatting>
  <conditionalFormatting sqref="K52">
    <cfRule type="expression" dxfId="243" priority="193">
      <formula>$H$33=4</formula>
    </cfRule>
  </conditionalFormatting>
  <conditionalFormatting sqref="K52">
    <cfRule type="expression" dxfId="242" priority="192">
      <formula>$H$33=5</formula>
    </cfRule>
  </conditionalFormatting>
  <conditionalFormatting sqref="K52">
    <cfRule type="expression" dxfId="241" priority="191">
      <formula>$H$33=6</formula>
    </cfRule>
  </conditionalFormatting>
  <conditionalFormatting sqref="K52">
    <cfRule type="expression" dxfId="240" priority="190">
      <formula>$H$33=7</formula>
    </cfRule>
  </conditionalFormatting>
  <conditionalFormatting sqref="K52">
    <cfRule type="expression" dxfId="239" priority="189">
      <formula>$H$33=8</formula>
    </cfRule>
  </conditionalFormatting>
  <conditionalFormatting sqref="K53">
    <cfRule type="expression" dxfId="238" priority="188">
      <formula>$H$33=3</formula>
    </cfRule>
  </conditionalFormatting>
  <conditionalFormatting sqref="K53">
    <cfRule type="expression" dxfId="237" priority="187">
      <formula>$H$33=4</formula>
    </cfRule>
  </conditionalFormatting>
  <conditionalFormatting sqref="K53">
    <cfRule type="expression" dxfId="236" priority="186">
      <formula>$H$33=5</formula>
    </cfRule>
  </conditionalFormatting>
  <conditionalFormatting sqref="K53">
    <cfRule type="expression" dxfId="235" priority="185">
      <formula>$H$33=6</formula>
    </cfRule>
  </conditionalFormatting>
  <conditionalFormatting sqref="K53">
    <cfRule type="expression" dxfId="234" priority="184">
      <formula>$H$33=7</formula>
    </cfRule>
  </conditionalFormatting>
  <conditionalFormatting sqref="K53">
    <cfRule type="expression" dxfId="233" priority="183">
      <formula>$H$33=8</formula>
    </cfRule>
  </conditionalFormatting>
  <conditionalFormatting sqref="K54">
    <cfRule type="expression" dxfId="232" priority="182">
      <formula>$H$33=4</formula>
    </cfRule>
  </conditionalFormatting>
  <conditionalFormatting sqref="K54">
    <cfRule type="expression" dxfId="231" priority="181">
      <formula>$H$33=5</formula>
    </cfRule>
  </conditionalFormatting>
  <conditionalFormatting sqref="K54">
    <cfRule type="expression" dxfId="230" priority="180">
      <formula>$H$33=6</formula>
    </cfRule>
  </conditionalFormatting>
  <conditionalFormatting sqref="K54">
    <cfRule type="expression" dxfId="229" priority="179">
      <formula>$H$33=7</formula>
    </cfRule>
  </conditionalFormatting>
  <conditionalFormatting sqref="K54">
    <cfRule type="expression" dxfId="228" priority="178">
      <formula>$H$33=8</formula>
    </cfRule>
  </conditionalFormatting>
  <conditionalFormatting sqref="K55">
    <cfRule type="expression" dxfId="227" priority="177">
      <formula>$H$33=5</formula>
    </cfRule>
  </conditionalFormatting>
  <conditionalFormatting sqref="K55">
    <cfRule type="expression" dxfId="226" priority="176">
      <formula>$H$33=6</formula>
    </cfRule>
  </conditionalFormatting>
  <conditionalFormatting sqref="K55">
    <cfRule type="expression" dxfId="225" priority="175">
      <formula>$H$33=7</formula>
    </cfRule>
  </conditionalFormatting>
  <conditionalFormatting sqref="K55">
    <cfRule type="expression" dxfId="224" priority="174">
      <formula>$H$33=8</formula>
    </cfRule>
  </conditionalFormatting>
  <conditionalFormatting sqref="K56">
    <cfRule type="expression" dxfId="223" priority="173">
      <formula>$H$33=6</formula>
    </cfRule>
  </conditionalFormatting>
  <conditionalFormatting sqref="K56">
    <cfRule type="expression" dxfId="222" priority="172">
      <formula>$H$33=7</formula>
    </cfRule>
  </conditionalFormatting>
  <conditionalFormatting sqref="K56">
    <cfRule type="expression" dxfId="221" priority="171">
      <formula>$H$33=8</formula>
    </cfRule>
  </conditionalFormatting>
  <conditionalFormatting sqref="K57">
    <cfRule type="expression" dxfId="220" priority="170">
      <formula>$H$33=7</formula>
    </cfRule>
  </conditionalFormatting>
  <conditionalFormatting sqref="K57">
    <cfRule type="expression" dxfId="219" priority="169">
      <formula>$H$33=8</formula>
    </cfRule>
  </conditionalFormatting>
  <conditionalFormatting sqref="K58">
    <cfRule type="expression" dxfId="218" priority="168">
      <formula>$H$33=8</formula>
    </cfRule>
  </conditionalFormatting>
  <conditionalFormatting sqref="F337:J339">
    <cfRule type="expression" dxfId="217" priority="165">
      <formula>$H$33=2</formula>
    </cfRule>
  </conditionalFormatting>
  <conditionalFormatting sqref="L410:L415 G410:G415">
    <cfRule type="expression" dxfId="216" priority="2050">
      <formula>#REF!=2</formula>
    </cfRule>
  </conditionalFormatting>
  <conditionalFormatting sqref="G51:J51 H74:J74 G64">
    <cfRule type="expression" dxfId="215" priority="161">
      <formula>$H$33=1</formula>
    </cfRule>
  </conditionalFormatting>
  <conditionalFormatting sqref="G51:J52 H74:J75 G64:H65">
    <cfRule type="expression" dxfId="214" priority="160">
      <formula>$H$33=2</formula>
    </cfRule>
  </conditionalFormatting>
  <conditionalFormatting sqref="G51:J53 H74:J76 G64:H66">
    <cfRule type="expression" dxfId="213" priority="159">
      <formula>$H$33=3</formula>
    </cfRule>
  </conditionalFormatting>
  <conditionalFormatting sqref="G51:J54 H74:J77 G64:H67">
    <cfRule type="expression" dxfId="212" priority="158">
      <formula>$H$33=4</formula>
    </cfRule>
  </conditionalFormatting>
  <conditionalFormatting sqref="G51:J55 H74:J78 G64:H68">
    <cfRule type="expression" dxfId="211" priority="157">
      <formula>$H$33=5</formula>
    </cfRule>
  </conditionalFormatting>
  <conditionalFormatting sqref="G51:J56 H74:J79 G64:H68 G69">
    <cfRule type="expression" dxfId="210" priority="156">
      <formula>$H$33=6</formula>
    </cfRule>
  </conditionalFormatting>
  <conditionalFormatting sqref="G51:J57 H74:J80 G64:H68 G70:H70 G69">
    <cfRule type="expression" dxfId="209" priority="155">
      <formula>$H$33=7</formula>
    </cfRule>
  </conditionalFormatting>
  <conditionalFormatting sqref="G51:J58 H74:J81 G64:H68 G70:H71 G69">
    <cfRule type="expression" dxfId="208" priority="154">
      <formula>$H$33=8</formula>
    </cfRule>
  </conditionalFormatting>
  <conditionalFormatting sqref="F294:K294">
    <cfRule type="expression" dxfId="207" priority="153">
      <formula>$F$262="x"</formula>
    </cfRule>
  </conditionalFormatting>
  <conditionalFormatting sqref="F285:K285">
    <cfRule type="expression" dxfId="206" priority="152">
      <formula>$F$261="x"</formula>
    </cfRule>
  </conditionalFormatting>
  <conditionalFormatting sqref="L278:L283">
    <cfRule type="containsText" dxfId="205" priority="124" operator="containsText" text="Danger">
      <formula>NOT(ISERROR(SEARCH("Danger",L278)))</formula>
    </cfRule>
    <cfRule type="containsText" dxfId="204" priority="125" operator="containsText" text="Vigilance">
      <formula>NOT(ISERROR(SEARCH("Vigilance",L278)))</formula>
    </cfRule>
    <cfRule type="containsText" dxfId="203" priority="126" operator="containsText" text="Favorable">
      <formula>NOT(ISERROR(SEARCH("Favorable",L278)))</formula>
    </cfRule>
  </conditionalFormatting>
  <conditionalFormatting sqref="L279">
    <cfRule type="containsText" dxfId="202" priority="120" operator="containsText" text="Danger">
      <formula>NOT(ISERROR(SEARCH("Danger",L279)))</formula>
    </cfRule>
    <cfRule type="containsText" dxfId="201" priority="121" operator="containsText" text="Vigilance">
      <formula>NOT(ISERROR(SEARCH("Vigilance",L279)))</formula>
    </cfRule>
    <cfRule type="containsText" dxfId="200" priority="122" operator="containsText" text="Favorable">
      <formula>NOT(ISERROR(SEARCH("Favorable",L279)))</formula>
    </cfRule>
  </conditionalFormatting>
  <conditionalFormatting sqref="L280">
    <cfRule type="containsText" dxfId="199" priority="116" operator="containsText" text="Danger">
      <formula>NOT(ISERROR(SEARCH("Danger",L280)))</formula>
    </cfRule>
    <cfRule type="containsText" dxfId="198" priority="117" operator="containsText" text="Vigilance">
      <formula>NOT(ISERROR(SEARCH("Vigilance",L280)))</formula>
    </cfRule>
    <cfRule type="containsText" dxfId="197" priority="118" operator="containsText" text="Favorable">
      <formula>NOT(ISERROR(SEARCH("Favorable",L280)))</formula>
    </cfRule>
  </conditionalFormatting>
  <conditionalFormatting sqref="L278:L283">
    <cfRule type="expression" dxfId="196" priority="115">
      <formula>$F$260="x"</formula>
    </cfRule>
  </conditionalFormatting>
  <conditionalFormatting sqref="L281">
    <cfRule type="containsText" dxfId="195" priority="112" operator="containsText" text="Danger">
      <formula>NOT(ISERROR(SEARCH("Danger",L281)))</formula>
    </cfRule>
    <cfRule type="containsText" dxfId="194" priority="113" operator="containsText" text="Vigilance">
      <formula>NOT(ISERROR(SEARCH("Vigilance",L281)))</formula>
    </cfRule>
    <cfRule type="containsText" dxfId="193" priority="114" operator="containsText" text="Favorable">
      <formula>NOT(ISERROR(SEARCH("Favorable",L281)))</formula>
    </cfRule>
  </conditionalFormatting>
  <conditionalFormatting sqref="L282">
    <cfRule type="containsText" dxfId="192" priority="108" operator="containsText" text="Danger">
      <formula>NOT(ISERROR(SEARCH("Danger",L282)))</formula>
    </cfRule>
    <cfRule type="containsText" dxfId="191" priority="109" operator="containsText" text="Vigilance">
      <formula>NOT(ISERROR(SEARCH("Vigilance",L282)))</formula>
    </cfRule>
    <cfRule type="containsText" dxfId="190" priority="110" operator="containsText" text="Favorable">
      <formula>NOT(ISERROR(SEARCH("Favorable",L282)))</formula>
    </cfRule>
  </conditionalFormatting>
  <conditionalFormatting sqref="L283">
    <cfRule type="containsText" dxfId="189" priority="104" operator="containsText" text="Danger">
      <formula>NOT(ISERROR(SEARCH("Danger",L283)))</formula>
    </cfRule>
    <cfRule type="containsText" dxfId="188" priority="105" operator="containsText" text="Vigilance">
      <formula>NOT(ISERROR(SEARCH("Vigilance",L283)))</formula>
    </cfRule>
    <cfRule type="containsText" dxfId="187" priority="106" operator="containsText" text="Favorable">
      <formula>NOT(ISERROR(SEARCH("Favorable",L283)))</formula>
    </cfRule>
  </conditionalFormatting>
  <conditionalFormatting sqref="L287:L292">
    <cfRule type="containsText" dxfId="186" priority="100" operator="containsText" text="Danger">
      <formula>NOT(ISERROR(SEARCH("Danger",L287)))</formula>
    </cfRule>
    <cfRule type="containsText" dxfId="185" priority="101" operator="containsText" text="Vigilance">
      <formula>NOT(ISERROR(SEARCH("Vigilance",L287)))</formula>
    </cfRule>
    <cfRule type="containsText" dxfId="184" priority="102" operator="containsText" text="Favorable">
      <formula>NOT(ISERROR(SEARCH("Favorable",L287)))</formula>
    </cfRule>
  </conditionalFormatting>
  <conditionalFormatting sqref="L288">
    <cfRule type="containsText" dxfId="183" priority="96" operator="containsText" text="Danger">
      <formula>NOT(ISERROR(SEARCH("Danger",L288)))</formula>
    </cfRule>
    <cfRule type="containsText" dxfId="182" priority="97" operator="containsText" text="Vigilance">
      <formula>NOT(ISERROR(SEARCH("Vigilance",L288)))</formula>
    </cfRule>
    <cfRule type="containsText" dxfId="181" priority="98" operator="containsText" text="Favorable">
      <formula>NOT(ISERROR(SEARCH("Favorable",L288)))</formula>
    </cfRule>
  </conditionalFormatting>
  <conditionalFormatting sqref="L287:L292">
    <cfRule type="expression" dxfId="180" priority="95">
      <formula>$F$261="x"</formula>
    </cfRule>
  </conditionalFormatting>
  <conditionalFormatting sqref="L289">
    <cfRule type="containsText" dxfId="179" priority="92" operator="containsText" text="Danger">
      <formula>NOT(ISERROR(SEARCH("Danger",L289)))</formula>
    </cfRule>
    <cfRule type="containsText" dxfId="178" priority="93" operator="containsText" text="Vigilance">
      <formula>NOT(ISERROR(SEARCH("Vigilance",L289)))</formula>
    </cfRule>
    <cfRule type="containsText" dxfId="177" priority="94" operator="containsText" text="Favorable">
      <formula>NOT(ISERROR(SEARCH("Favorable",L289)))</formula>
    </cfRule>
  </conditionalFormatting>
  <conditionalFormatting sqref="L290">
    <cfRule type="containsText" dxfId="176" priority="88" operator="containsText" text="Danger">
      <formula>NOT(ISERROR(SEARCH("Danger",L290)))</formula>
    </cfRule>
    <cfRule type="containsText" dxfId="175" priority="89" operator="containsText" text="Vigilance">
      <formula>NOT(ISERROR(SEARCH("Vigilance",L290)))</formula>
    </cfRule>
    <cfRule type="containsText" dxfId="174" priority="90" operator="containsText" text="Favorable">
      <formula>NOT(ISERROR(SEARCH("Favorable",L290)))</formula>
    </cfRule>
  </conditionalFormatting>
  <conditionalFormatting sqref="L291">
    <cfRule type="containsText" dxfId="173" priority="84" operator="containsText" text="Danger">
      <formula>NOT(ISERROR(SEARCH("Danger",L291)))</formula>
    </cfRule>
    <cfRule type="containsText" dxfId="172" priority="85" operator="containsText" text="Vigilance">
      <formula>NOT(ISERROR(SEARCH("Vigilance",L291)))</formula>
    </cfRule>
    <cfRule type="containsText" dxfId="171" priority="86" operator="containsText" text="Favorable">
      <formula>NOT(ISERROR(SEARCH("Favorable",L291)))</formula>
    </cfRule>
  </conditionalFormatting>
  <conditionalFormatting sqref="L292">
    <cfRule type="containsText" dxfId="170" priority="80" operator="containsText" text="Danger">
      <formula>NOT(ISERROR(SEARCH("Danger",L292)))</formula>
    </cfRule>
    <cfRule type="containsText" dxfId="169" priority="81" operator="containsText" text="Vigilance">
      <formula>NOT(ISERROR(SEARCH("Vigilance",L292)))</formula>
    </cfRule>
    <cfRule type="containsText" dxfId="168" priority="82" operator="containsText" text="Favorable">
      <formula>NOT(ISERROR(SEARCH("Favorable",L292)))</formula>
    </cfRule>
  </conditionalFormatting>
  <conditionalFormatting sqref="L296:L301">
    <cfRule type="containsText" dxfId="167" priority="77" operator="containsText" text="Danger">
      <formula>NOT(ISERROR(SEARCH("Danger",L296)))</formula>
    </cfRule>
    <cfRule type="containsText" dxfId="166" priority="78" operator="containsText" text="Vigilance">
      <formula>NOT(ISERROR(SEARCH("Vigilance",L296)))</formula>
    </cfRule>
    <cfRule type="containsText" dxfId="165" priority="79" operator="containsText" text="Favorable">
      <formula>NOT(ISERROR(SEARCH("Favorable",L296)))</formula>
    </cfRule>
  </conditionalFormatting>
  <conditionalFormatting sqref="L297">
    <cfRule type="containsText" dxfId="164" priority="73" operator="containsText" text="Danger">
      <formula>NOT(ISERROR(SEARCH("Danger",L297)))</formula>
    </cfRule>
    <cfRule type="containsText" dxfId="163" priority="74" operator="containsText" text="Vigilance">
      <formula>NOT(ISERROR(SEARCH("Vigilance",L297)))</formula>
    </cfRule>
    <cfRule type="containsText" dxfId="162" priority="75" operator="containsText" text="Favorable">
      <formula>NOT(ISERROR(SEARCH("Favorable",L297)))</formula>
    </cfRule>
  </conditionalFormatting>
  <conditionalFormatting sqref="L298">
    <cfRule type="containsText" dxfId="161" priority="69" operator="containsText" text="Danger">
      <formula>NOT(ISERROR(SEARCH("Danger",L298)))</formula>
    </cfRule>
    <cfRule type="containsText" dxfId="160" priority="70" operator="containsText" text="Vigilance">
      <formula>NOT(ISERROR(SEARCH("Vigilance",L298)))</formula>
    </cfRule>
    <cfRule type="containsText" dxfId="159" priority="71" operator="containsText" text="Favorable">
      <formula>NOT(ISERROR(SEARCH("Favorable",L298)))</formula>
    </cfRule>
  </conditionalFormatting>
  <conditionalFormatting sqref="L299">
    <cfRule type="containsText" dxfId="158" priority="65" operator="containsText" text="Danger">
      <formula>NOT(ISERROR(SEARCH("Danger",L299)))</formula>
    </cfRule>
    <cfRule type="containsText" dxfId="157" priority="66" operator="containsText" text="Vigilance">
      <formula>NOT(ISERROR(SEARCH("Vigilance",L299)))</formula>
    </cfRule>
    <cfRule type="containsText" dxfId="156" priority="67" operator="containsText" text="Favorable">
      <formula>NOT(ISERROR(SEARCH("Favorable",L299)))</formula>
    </cfRule>
  </conditionalFormatting>
  <conditionalFormatting sqref="L300">
    <cfRule type="containsText" dxfId="155" priority="61" operator="containsText" text="Danger">
      <formula>NOT(ISERROR(SEARCH("Danger",L300)))</formula>
    </cfRule>
    <cfRule type="containsText" dxfId="154" priority="62" operator="containsText" text="Vigilance">
      <formula>NOT(ISERROR(SEARCH("Vigilance",L300)))</formula>
    </cfRule>
    <cfRule type="containsText" dxfId="153" priority="63" operator="containsText" text="Favorable">
      <formula>NOT(ISERROR(SEARCH("Favorable",L300)))</formula>
    </cfRule>
  </conditionalFormatting>
  <conditionalFormatting sqref="L301">
    <cfRule type="containsText" dxfId="152" priority="57" operator="containsText" text="Danger">
      <formula>NOT(ISERROR(SEARCH("Danger",L301)))</formula>
    </cfRule>
    <cfRule type="containsText" dxfId="151" priority="58" operator="containsText" text="Vigilance">
      <formula>NOT(ISERROR(SEARCH("Vigilance",L301)))</formula>
    </cfRule>
    <cfRule type="containsText" dxfId="150" priority="59" operator="containsText" text="Favorable">
      <formula>NOT(ISERROR(SEARCH("Favorable",L301)))</formula>
    </cfRule>
  </conditionalFormatting>
  <conditionalFormatting sqref="L296:L301">
    <cfRule type="expression" dxfId="149" priority="56">
      <formula>$F$262="x"</formula>
    </cfRule>
  </conditionalFormatting>
  <conditionalFormatting sqref="L305:L310">
    <cfRule type="containsText" dxfId="148" priority="53" operator="containsText" text="Danger">
      <formula>NOT(ISERROR(SEARCH("Danger",L305)))</formula>
    </cfRule>
    <cfRule type="containsText" dxfId="147" priority="54" operator="containsText" text="Vigilance">
      <formula>NOT(ISERROR(SEARCH("Vigilance",L305)))</formula>
    </cfRule>
    <cfRule type="containsText" dxfId="146" priority="55" operator="containsText" text="Favorable">
      <formula>NOT(ISERROR(SEARCH("Favorable",L305)))</formula>
    </cfRule>
  </conditionalFormatting>
  <conditionalFormatting sqref="L305:L310">
    <cfRule type="expression" dxfId="145" priority="52">
      <formula>$F$263="x"</formula>
    </cfRule>
  </conditionalFormatting>
  <conditionalFormatting sqref="L314:L319">
    <cfRule type="containsText" dxfId="144" priority="49" operator="containsText" text="Danger">
      <formula>NOT(ISERROR(SEARCH("Danger",L314)))</formula>
    </cfRule>
    <cfRule type="containsText" dxfId="143" priority="50" operator="containsText" text="Vigilance">
      <formula>NOT(ISERROR(SEARCH("Vigilance",L314)))</formula>
    </cfRule>
    <cfRule type="containsText" dxfId="142" priority="51" operator="containsText" text="Favorable">
      <formula>NOT(ISERROR(SEARCH("Favorable",L314)))</formula>
    </cfRule>
  </conditionalFormatting>
  <conditionalFormatting sqref="L314:L319">
    <cfRule type="expression" dxfId="141" priority="48">
      <formula>$F$264="x"</formula>
    </cfRule>
  </conditionalFormatting>
  <conditionalFormatting sqref="J154">
    <cfRule type="expression" dxfId="140" priority="47">
      <formula>$F$154="Oui"</formula>
    </cfRule>
  </conditionalFormatting>
  <conditionalFormatting sqref="G154">
    <cfRule type="expression" dxfId="139" priority="46">
      <formula>$F$154="Oui"</formula>
    </cfRule>
  </conditionalFormatting>
  <conditionalFormatting sqref="H193:I193">
    <cfRule type="expression" dxfId="138" priority="44">
      <formula>$F$192="Réponse"</formula>
    </cfRule>
    <cfRule type="expression" dxfId="137" priority="494">
      <formula>$F$192="Non"</formula>
    </cfRule>
  </conditionalFormatting>
  <conditionalFormatting sqref="G192">
    <cfRule type="expression" dxfId="136" priority="45">
      <formula>$F$192="Non"</formula>
    </cfRule>
  </conditionalFormatting>
  <conditionalFormatting sqref="H192:I192">
    <cfRule type="expression" dxfId="135" priority="42">
      <formula>$F$192="Non"</formula>
    </cfRule>
    <cfRule type="expression" dxfId="134" priority="43">
      <formula>$F$192="Réponse"</formula>
    </cfRule>
  </conditionalFormatting>
  <conditionalFormatting sqref="L148">
    <cfRule type="expression" dxfId="133" priority="2051">
      <formula>#REF!="Rédhibitoire"</formula>
    </cfRule>
    <cfRule type="containsText" dxfId="132" priority="2052" operator="containsText" text="Rédhibitoire">
      <formula>NOT(ISERROR(SEARCH("Rédhibitoire",L148)))</formula>
    </cfRule>
  </conditionalFormatting>
  <conditionalFormatting sqref="J148">
    <cfRule type="expression" dxfId="131" priority="40">
      <formula>$F$148="Oui"</formula>
    </cfRule>
  </conditionalFormatting>
  <conditionalFormatting sqref="L377:N377">
    <cfRule type="expression" dxfId="130" priority="39">
      <formula>$F$377="Non"</formula>
    </cfRule>
  </conditionalFormatting>
  <conditionalFormatting sqref="L260:N264 L265:M265">
    <cfRule type="containsText" dxfId="129" priority="35" operator="containsText" text="Danger">
      <formula>NOT(ISERROR(SEARCH("Danger",L260)))</formula>
    </cfRule>
  </conditionalFormatting>
  <conditionalFormatting sqref="L260:N264 L265:M265">
    <cfRule type="containsText" dxfId="128" priority="36" operator="containsText" text="Rédhibitoire">
      <formula>NOT(ISERROR(SEARCH("Rédhibitoire",L260)))</formula>
    </cfRule>
  </conditionalFormatting>
  <conditionalFormatting sqref="L260:N264 L265:M265">
    <cfRule type="containsText" dxfId="127" priority="37" operator="containsText" text="Vigilance">
      <formula>NOT(ISERROR(SEARCH("Vigilance",L260)))</formula>
    </cfRule>
  </conditionalFormatting>
  <conditionalFormatting sqref="L260:N264 L265:M265">
    <cfRule type="containsText" dxfId="126" priority="38" operator="containsText" text="Favorable">
      <formula>NOT(ISERROR(SEARCH("Favorable",L260)))</formula>
    </cfRule>
  </conditionalFormatting>
  <conditionalFormatting sqref="L64:L71 L74:L81 N39:N46 L51:M58">
    <cfRule type="containsText" dxfId="125" priority="537" operator="containsText" text="Danger">
      <formula>NOT(ISERROR(SEARCH("Danger",L39)))</formula>
    </cfRule>
  </conditionalFormatting>
  <conditionalFormatting sqref="L64:L71 L74:L81 N39:N46 L51:M58">
    <cfRule type="containsText" dxfId="124" priority="538" operator="containsText" text="Vigilance">
      <formula>NOT(ISERROR(SEARCH("Vigilance",L39)))</formula>
    </cfRule>
  </conditionalFormatting>
  <conditionalFormatting sqref="H323:K323">
    <cfRule type="expression" dxfId="123" priority="21">
      <formula>$H$321=6</formula>
    </cfRule>
  </conditionalFormatting>
  <conditionalFormatting sqref="H323:K324">
    <cfRule type="expression" dxfId="122" priority="20">
      <formula>$H$321=1</formula>
    </cfRule>
  </conditionalFormatting>
  <conditionalFormatting sqref="H323:K325">
    <cfRule type="expression" dxfId="121" priority="19">
      <formula>$H$321=2</formula>
    </cfRule>
  </conditionalFormatting>
  <conditionalFormatting sqref="H323:K326">
    <cfRule type="expression" dxfId="120" priority="18">
      <formula>$H$321=3</formula>
    </cfRule>
  </conditionalFormatting>
  <conditionalFormatting sqref="H323:K327">
    <cfRule type="expression" dxfId="119" priority="17">
      <formula>$H$321=4</formula>
    </cfRule>
  </conditionalFormatting>
  <conditionalFormatting sqref="H323:K328">
    <cfRule type="expression" dxfId="118" priority="16">
      <formula>$H$321=5</formula>
    </cfRule>
  </conditionalFormatting>
  <conditionalFormatting sqref="H323:K329">
    <cfRule type="expression" dxfId="117" priority="15">
      <formula>$H$321=6</formula>
    </cfRule>
  </conditionalFormatting>
  <conditionalFormatting sqref="H323:K330">
    <cfRule type="expression" dxfId="116" priority="4">
      <formula>$H$321=7</formula>
    </cfRule>
    <cfRule type="expression" dxfId="115" priority="14">
      <formula>$H$321=7</formula>
    </cfRule>
  </conditionalFormatting>
  <conditionalFormatting sqref="H323:K331">
    <cfRule type="expression" dxfId="114" priority="13">
      <formula>$H$321=8</formula>
    </cfRule>
  </conditionalFormatting>
  <conditionalFormatting sqref="F323:G331">
    <cfRule type="expression" dxfId="113" priority="12">
      <formula>$H$321=8</formula>
    </cfRule>
  </conditionalFormatting>
  <conditionalFormatting sqref="L323:L327">
    <cfRule type="expression" dxfId="112" priority="319">
      <formula>$H$321=4</formula>
    </cfRule>
  </conditionalFormatting>
  <conditionalFormatting sqref="L323:L326">
    <cfRule type="expression" dxfId="111" priority="314">
      <formula>$H$321=3</formula>
    </cfRule>
  </conditionalFormatting>
  <conditionalFormatting sqref="F323:G326 F323:F326">
    <cfRule type="expression" dxfId="110" priority="322">
      <formula>$H$321=3</formula>
    </cfRule>
  </conditionalFormatting>
  <conditionalFormatting sqref="F323:G327 F323:F327">
    <cfRule type="expression" dxfId="109" priority="326">
      <formula>$H$321=4</formula>
    </cfRule>
  </conditionalFormatting>
  <conditionalFormatting sqref="G385:G391 L385:L391">
    <cfRule type="expression" dxfId="108" priority="9">
      <formula>$H$321=7</formula>
    </cfRule>
  </conditionalFormatting>
  <conditionalFormatting sqref="G385:G392 L385:L392">
    <cfRule type="expression" dxfId="107" priority="8">
      <formula>$H$321=8</formula>
    </cfRule>
  </conditionalFormatting>
  <conditionalFormatting sqref="H384:J392 F384:F392">
    <cfRule type="expression" dxfId="106" priority="7">
      <formula>$H$321=8</formula>
    </cfRule>
  </conditionalFormatting>
  <conditionalFormatting sqref="F384:F391 H384:J391">
    <cfRule type="expression" dxfId="105" priority="6">
      <formula>$H$321=7</formula>
    </cfRule>
  </conditionalFormatting>
  <conditionalFormatting sqref="F323:G330">
    <cfRule type="expression" dxfId="104" priority="5">
      <formula>$H$321=7</formula>
    </cfRule>
  </conditionalFormatting>
  <conditionalFormatting sqref="L324:L329">
    <cfRule type="expression" dxfId="103" priority="3">
      <formula>$H$321=7</formula>
    </cfRule>
  </conditionalFormatting>
  <conditionalFormatting sqref="F385:F391">
    <cfRule type="expression" dxfId="102" priority="657">
      <formula>$H$321=7</formula>
    </cfRule>
  </conditionalFormatting>
  <dataValidations count="53">
    <dataValidation type="list" allowBlank="1" showInputMessage="1" showErrorMessage="1" sqref="H234" xr:uid="{00000000-0002-0000-0200-000000000000}">
      <formula1>"1,2,3,4,5,6"</formula1>
    </dataValidation>
    <dataValidation type="list" allowBlank="1" showInputMessage="1" showErrorMessage="1" sqref="I193" xr:uid="{00000000-0002-0000-0200-000001000000}">
      <formula1>"Réponse,Nulle,Faible,Moyenne,Forte"</formula1>
    </dataValidation>
    <dataValidation type="list" allowBlank="1" showInputMessage="1" showErrorMessage="1" sqref="F377 F419 J154 G368:G373 F192 F363 G178:G185" xr:uid="{00000000-0002-0000-0200-000003000000}">
      <formula1>"Réponse,Oui,Non"</formula1>
    </dataValidation>
    <dataValidation type="list" allowBlank="1" showInputMessage="1" showErrorMessage="1" sqref="L39:M46" xr:uid="{00000000-0002-0000-0200-000004000000}">
      <formula1>"Avis,Identification précise et standardisée,Identification précise mais non standardisée,Identification imprécise"</formula1>
    </dataValidation>
    <dataValidation type="list" allowBlank="1" showInputMessage="1" showErrorMessage="1" sqref="G24" xr:uid="{00000000-0002-0000-0200-000005000000}">
      <formula1>"Réponse,Oui, Non"</formula1>
    </dataValidation>
    <dataValidation type="list" allowBlank="1" showInputMessage="1" showErrorMessage="1" sqref="M278:M284 M287:M293 M296:M302 M305:M311 L64:L71 L338:L345 L385:L392 L74:L81 M314:M319 L148 L221:M221 L20 L51:M58 L101 L106 L114 L121 L127 L324:L331" xr:uid="{00000000-0002-0000-0200-000006000000}">
      <formula1>"Avis,Favorable,Vigilance,Danger"</formula1>
    </dataValidation>
    <dataValidation type="list" allowBlank="1" showInputMessage="1" showErrorMessage="1" sqref="H82:H96" xr:uid="{00000000-0002-0000-0200-000007000000}">
      <formula1>"Réponse,NE,DD,LC,NT,VU,EN,CR,EW,EX"</formula1>
    </dataValidation>
    <dataValidation type="list" allowBlank="1" showInputMessage="1" showErrorMessage="1" sqref="I82:J96" xr:uid="{00000000-0002-0000-0200-000008000000}">
      <formula1>"Réponse,C,AC,AR,R,RR,E"</formula1>
    </dataValidation>
    <dataValidation type="list" allowBlank="1" showInputMessage="1" showErrorMessage="1" sqref="J82:J96" xr:uid="{00000000-0002-0000-0200-000009000000}">
      <formula1>"Réponse,ZNIEFF I,ZNIEFF II, Zone Natura 2000, ZHIEP"</formula1>
    </dataValidation>
    <dataValidation type="list" allowBlank="1" showInputMessage="1" showErrorMessage="1" sqref="L193" xr:uid="{00000000-0002-0000-0200-00000B000000}">
      <formula1>"Avis,Favorable,Vigilance,Rédhibitoire"</formula1>
    </dataValidation>
    <dataValidation type="list" allowBlank="1" showInputMessage="1" showErrorMessage="1" sqref="L236:L241" xr:uid="{00000000-0002-0000-0200-00000C000000}">
      <formula1>"Avis,Favorable , Vigilance , Danger"</formula1>
    </dataValidation>
    <dataValidation type="list" allowBlank="1" showInputMessage="1" showErrorMessage="1" sqref="F296:F302" xr:uid="{00000000-0002-0000-0200-00000E000000}">
      <formula1>"Réponse,Reconnexion d'annexes hydrauliques avec le cours d'eau, Restauration des conditions hydromorphologiques du lit mineur , Restauration des modalités d'alimentation et de circulation de l'eau , Restauration de ripisylves ,Autre : à préciser"</formula1>
    </dataValidation>
    <dataValidation type="list" allowBlank="1" showInputMessage="1" showErrorMessage="1" sqref="H368:H373" xr:uid="{00000000-0002-0000-0200-00000F000000}">
      <formula1>"Réponse,Locale,Non locale,Exotique"</formula1>
    </dataValidation>
    <dataValidation type="list" allowBlank="1" showInputMessage="1" showErrorMessage="1" sqref="L350:M350" xr:uid="{00000000-0002-0000-0200-000010000000}">
      <formula1>"Evaluation,Méthode adaptée et complète , Méthode adaptée mais incomplète , Méthode absente ou inadaptée "</formula1>
    </dataValidation>
    <dataValidation type="list" allowBlank="1" showInputMessage="1" showErrorMessage="1" sqref="L377" xr:uid="{00000000-0002-0000-0200-000012000000}">
      <formula1>"Avis,Le plan de gestion est détaillé et adapté,Le plan de gestion est incomplet,Le plan de gestion est inadapté ou absent"</formula1>
    </dataValidation>
    <dataValidation type="list" allowBlank="1" showInputMessage="1" showErrorMessage="1" sqref="G408:G415" xr:uid="{00000000-0002-0000-0200-000013000000}">
      <formula1>"Réponse,Connu,Inconnu"</formula1>
    </dataValidation>
    <dataValidation type="list" allowBlank="1" showInputMessage="1" showErrorMessage="1" sqref="G385:G392" xr:uid="{00000000-0002-0000-0200-000014000000}">
      <formula1>"Réponse ,Libre évolution ,Fauche,Débroussaillage ,Pastoralisme,Mise en défens,Contrôle des usages,Autre : à préciser."</formula1>
    </dataValidation>
    <dataValidation type="list" allowBlank="1" showInputMessage="1" showErrorMessage="1" sqref="F423:F428" xr:uid="{00000000-0002-0000-0200-000015000000}">
      <formula1>"Réponse,Inondation,Incendie,Erosion,Eboulements,Sécheresse,Avalanches,Risques volcaniques,Autre : à préciser."</formula1>
    </dataValidation>
    <dataValidation type="list" allowBlank="1" showInputMessage="1" showErrorMessage="1" sqref="L435:L441 L423:L428 L447:L452" xr:uid="{00000000-0002-0000-0200-000016000000}">
      <formula1>"Avis,Suffisante,Insuffisante"</formula1>
    </dataValidation>
    <dataValidation type="list" allowBlank="1" showInputMessage="1" showErrorMessage="1" sqref="M423:M428 M435:M441 M447:M452" xr:uid="{00000000-0002-0000-0200-000017000000}">
      <formula1>"Avis,Adaptées,Inadaptées ou absentes"</formula1>
    </dataValidation>
    <dataValidation type="list" allowBlank="1" showInputMessage="1" showErrorMessage="1" sqref="F447:F452" xr:uid="{00000000-0002-0000-0200-000018000000}">
      <formula1>"Réponse,Aucune menace externe,Pollution chimique,Risque industriel,Pratique agricole,Route,Foyer d'EEE,Parasites,Maladie,Prédation,Autre : à préciser."</formula1>
    </dataValidation>
    <dataValidation type="list" allowBlank="1" showInputMessage="1" showErrorMessage="1" sqref="F279:F284 G284" xr:uid="{00000000-0002-0000-0200-00001A000000}">
      <formula1>"Réponse,Création ou renaturation d'habitats  favorables aux espèces cibles et à leur guilde (à préciser) ,Aménagement ponctuel (abris ou gîtes artificiels pour la faune),Autre : à préciser."</formula1>
    </dataValidation>
    <dataValidation type="list" allowBlank="1" showInputMessage="1" showErrorMessage="1" sqref="F287:F293 G293" xr:uid="{00000000-0002-0000-0200-00001B000000}">
      <formula1>"Réponse,Enlèvement de dispositifs d'aménagements antérieurs,Traitement d'espèces exotiques envahissantes,Réouverture du milieu,Aménagement ponctuel (abris ou gîtes artificiels) , Autre : à préciser."</formula1>
    </dataValidation>
    <dataValidation type="list" allowBlank="1" showInputMessage="1" showErrorMessage="1" sqref="F305:F310" xr:uid="{00000000-0002-0000-0200-00001C000000}">
      <formula1>"Réponse,Restauration de berges,Abandon ou forte réduction de traitements phytosanitaires,Abandon ou forte réduction de toute gestion (à préciser), Autre : à préciser."</formula1>
    </dataValidation>
    <dataValidation type="list" allowBlank="1" showInputMessage="1" showErrorMessage="1" sqref="F314:F319" xr:uid="{00000000-0002-0000-0200-00001D000000}">
      <formula1>"Réponse,Modification des modalités de gestion (à préciser),Mise en place de pratiques de gestion alternatives (à préciser), Autre : à préciser."</formula1>
    </dataValidation>
    <dataValidation type="list" allowBlank="1" showInputMessage="1" showErrorMessage="1" sqref="F278" xr:uid="{00000000-0002-0000-0200-00001E000000}">
      <formula1>"Réponse,Création ou renaturation d'habitats favorables aux espèces cibles et à leur guilde (à préciser) ,Aménagement ponctuel (abris ou gîtes artificiels pour la faune),Autre : à préciser."</formula1>
    </dataValidation>
    <dataValidation type="list" allowBlank="1" showInputMessage="1" showErrorMessage="1" sqref="G195" xr:uid="{00000000-0002-0000-0200-00001F000000}">
      <mc:AlternateContent xmlns:x12ac="http://schemas.microsoft.com/office/spreadsheetml/2011/1/ac" xmlns:mc="http://schemas.openxmlformats.org/markup-compatibility/2006">
        <mc:Choice Requires="x12ac">
          <x12ac:list xml:space="preserve">Réponse,"Dégradé (sol, pollution, etc.)",Moyen ,Bon ,Très bon </x12ac:list>
        </mc:Choice>
        <mc:Fallback>
          <formula1>"Réponse,Dégradé (sol, pollution, etc.),Moyen ,Bon ,Très bon "</formula1>
        </mc:Fallback>
      </mc:AlternateContent>
    </dataValidation>
    <dataValidation type="list" allowBlank="1" showInputMessage="1" showErrorMessage="1" sqref="H74:H81" xr:uid="{00000000-0002-0000-0200-000020000000}">
      <formula1>"Réponse,Non concernée, NE=non évaluée,DD=données insuffisantes,LC=préoccupation mineure,NT=quasi menacée,VU=vulnérable,EN=en danger,CR=en danger critique"</formula1>
    </dataValidation>
    <dataValidation type="list" allowBlank="1" showInputMessage="1" showErrorMessage="1" sqref="I74:I81" xr:uid="{00000000-0002-0000-0200-000021000000}">
      <formula1>"Réponse,Non concernée,Commune,Rare,Très rare"</formula1>
    </dataValidation>
    <dataValidation type="list" allowBlank="1" showInputMessage="1" showErrorMessage="1" sqref="L178:L185 L166 L192 N350" xr:uid="{00000000-0002-0000-0200-000022000000}">
      <formula1>"Avis,Favorable,Vigilance,Danger,Rédhibitoire"</formula1>
    </dataValidation>
    <dataValidation type="list" allowBlank="1" showInputMessage="1" showErrorMessage="1" sqref="F232:G232" xr:uid="{00000000-0002-0000-0200-000023000000}">
      <formula1>"Réponse,Aucun risque d'impact sur le périmètre élargi , Risque d'impact sur le périmètre élargi , Je ne sais pas"</formula1>
    </dataValidation>
    <dataValidation type="list" allowBlank="1" showInputMessage="1" showErrorMessage="1" sqref="G350" xr:uid="{00000000-0002-0000-0200-000024000000}">
      <formula1>"Réponse,Méthode par écarts de milieux ,Méthode par pondération,Méthode qualitative,Autre : préciser."</formula1>
    </dataValidation>
    <dataValidation type="list" allowBlank="1" showInputMessage="1" showErrorMessage="1" sqref="J74:J81" xr:uid="{00000000-0002-0000-0200-000025000000}">
      <formula1>"Réponse,Non concernée,Habitat commun,Habitat d’intérêt communautaire,Habitat d’intérêt communautaire prioritaire,Habitat rare et menacé"</formula1>
    </dataValidation>
    <dataValidation type="list" allowBlank="1" showInputMessage="1" showErrorMessage="1" sqref="H408:H415" xr:uid="{00000000-0002-0000-0200-000026000000}">
      <formula1>"Réponse,Inconnu,Non menacé,Menacé"</formula1>
    </dataValidation>
    <dataValidation type="list" allowBlank="1" showInputMessage="1" showErrorMessage="1" sqref="G51:G58" xr:uid="{00000000-0002-0000-0200-000027000000}">
      <mc:AlternateContent xmlns:x12ac="http://schemas.microsoft.com/office/spreadsheetml/2011/1/ac" xmlns:mc="http://schemas.openxmlformats.org/markup-compatibility/2006">
        <mc:Choice Requires="x12ac">
          <x12ac:list xml:space="preserve">Réponse,"Très bien connue (commune, largement étudiée)","Modérément connue, quelques études","Très peu connue, rare ou peu étudiée",Aucune étude disponible dessus </x12ac:list>
        </mc:Choice>
        <mc:Fallback>
          <formula1>"Réponse,Très bien connue (commune, largement étudiée),Modérément connue, quelques études,Très peu connue, rare ou peu étudiée,Aucune étude disponible dessus "</formula1>
        </mc:Fallback>
      </mc:AlternateContent>
    </dataValidation>
    <dataValidation type="list" allowBlank="1" showInputMessage="1" showErrorMessage="1" sqref="J74" xr:uid="{00000000-0002-0000-0200-000029000000}">
      <formula1>"Réponse,Non concerné,ZNIEFF I,ZNIEFF II,Zone Natura 2000,Parc national,PNR,RNR,RNN,autre"</formula1>
    </dataValidation>
    <dataValidation type="list" allowBlank="1" showInputMessage="1" showErrorMessage="1" sqref="F236:G241" xr:uid="{00000000-0002-0000-0200-00002A000000}">
      <formula1>"Réponse,Modification des écoulements,Modification de la dynamique sédimentaire,Rupture des connexions écologiques,Dispersion d'EEE,Autre : à préciser."</formula1>
    </dataValidation>
    <dataValidation type="list" allowBlank="1" showInputMessage="1" showErrorMessage="1" sqref="J148" xr:uid="{00000000-0002-0000-0200-00002C000000}">
      <formula1>"Réponse,Bail rural,Bail rural à clauses environnementales,Bail SAFER,Servitude environnementale,Contrat de gestion,Autre : à préciser."</formula1>
    </dataValidation>
    <dataValidation type="list" allowBlank="1" showInputMessage="1" showErrorMessage="1" sqref="F166:G166" xr:uid="{00000000-0002-0000-0200-00002E000000}">
      <formula1>"Réponse,Propriété de l’opérateur,Propriété du Conservatoir du Littoral,Propriété d’un CEN,Propriété d’une fondation reconnue d’utilité publique (FRUP),Propriété d’une association de protection de l’environnement,Bail emphytéotique,ORE,Autre : à préciser"</formula1>
    </dataValidation>
    <dataValidation type="list" allowBlank="1" showInputMessage="1" showErrorMessage="1" sqref="F170:G170" xr:uid="{00000000-0002-0000-0200-00002F000000}">
      <formula1>" Réponse,Aucune solution n'est prévue pour le moment,Propriété de l’opérateur,Propriété du Conservatoir du littoral,Propriété d’un CEN,Propriété d’une fondation(FRUP)/association de protection de l’environnement,Bail emphytéotique,ORE,Autre : à préciser"</formula1>
    </dataValidation>
    <dataValidation type="list" allowBlank="1" showInputMessage="1" showErrorMessage="1" sqref="J24" xr:uid="{00000000-0002-0000-0200-000030000000}">
      <formula1>"Réponse,2,3,4,5,6,7,8"</formula1>
    </dataValidation>
    <dataValidation type="list" allowBlank="1" showInputMessage="1" showErrorMessage="1" sqref="H51:J58" xr:uid="{00000000-0002-0000-0200-000031000000}">
      <formula1>"Réponse,Aucune information,Fiche espèce/habitat (source : INPN, UICN, Natura 2000, Association naturaliste...),Données d'observation et de suivis (observatoires nationaux, régionaux…),Plan National d'Actions,Littérature scientifique,Autre : à préciser."</formula1>
    </dataValidation>
    <dataValidation type="decimal" allowBlank="1" showInputMessage="1" showErrorMessage="1" errorTitle="Erreur" error="La réponse doit être sous forme numérique uniquement." sqref="G20:G22" xr:uid="{00000000-0002-0000-0200-000033000000}">
      <formula1>0</formula1>
      <formula2>10000000000</formula2>
    </dataValidation>
    <dataValidation type="list" allowBlank="1" showInputMessage="1" showErrorMessage="1" sqref="F435:F441" xr:uid="{00000000-0002-0000-0200-000034000000}">
      <formula1>"Réponse,Aucune menace interne,Infrastructures,Routes,Dépôt de déchets,Fréquentation touristique,EEE,Prédation,Maladie,Parasites,Braconnage,Opérations Label bas-carbone,Autre : à préciser."</formula1>
    </dataValidation>
    <dataValidation type="list" allowBlank="1" showInputMessage="1" showErrorMessage="1" sqref="L170 L21" xr:uid="{00000000-0002-0000-0200-000035000000}">
      <formula1>"Avis,Favorable,Vigilance"</formula1>
    </dataValidation>
    <dataValidation type="whole" operator="greaterThanOrEqual" allowBlank="1" showInputMessage="1" showErrorMessage="1" errorTitle="Erreur" error="La réponse doit être sous forme numérique uniquement." sqref="H29:H31" xr:uid="{00000000-0002-0000-0200-000036000000}">
      <formula1>0</formula1>
    </dataValidation>
    <dataValidation operator="greaterThanOrEqual" allowBlank="1" showInputMessage="1" showErrorMessage="1" errorTitle="Erreur" error="La réponse doit être sous forme numérique uniquement." sqref="L287:L292 L314:L319 L296:L301 L305:L310 L278:L283" xr:uid="{00000000-0002-0000-0200-000037000000}"/>
    <dataValidation type="decimal" operator="greaterThanOrEqual" allowBlank="1" showInputMessage="1" showErrorMessage="1" sqref="K278:K283 K287:K292 K296:K301 K305:K310 K314:K319" xr:uid="{00000000-0002-0000-0200-000038000000}">
      <formula1>0</formula1>
    </dataValidation>
    <dataValidation type="list" allowBlank="1" showInputMessage="1" showErrorMessage="1" sqref="H193" xr:uid="{00000000-0002-0000-0200-000039000000}">
      <formula1>"Réponse ,Nul,Faible,Moyen,Fort"</formula1>
    </dataValidation>
    <dataValidation type="list" allowBlank="1" showInputMessage="1" showErrorMessage="1" sqref="G365" xr:uid="{2BAA5513-EC92-42C3-A527-B2DFFD5CB7D8}">
      <formula1>"Réponse,Inconnu,1,2,3,4,5,6"</formula1>
    </dataValidation>
    <dataValidation type="list" allowBlank="1" showInputMessage="1" showErrorMessage="1" sqref="G127 G101 G106 G121 G114" xr:uid="{E0D0C191-573E-47FB-8B9E-3A3ED12976D9}">
      <formula1>"Réponse,Absence d'information,Oui, Non"</formula1>
    </dataValidation>
    <dataValidation type="list" allowBlank="1" showInputMessage="1" showErrorMessage="1" sqref="G70:G71 G64:G66 G68 G67:H67 G69:H69" xr:uid="{00000000-0002-0000-0200-000019000000}">
      <formula1>"Réponse,Aucune information,Déclin,Stabilité,Croissance,Absent ou disparu à l'état initial "</formula1>
    </dataValidation>
    <dataValidation type="list" allowBlank="1" showInputMessage="1" showErrorMessage="1" sqref="F148 F154 F218 F355" xr:uid="{DE997114-8794-4836-93DA-F554BFF832BF}">
      <formula1>"Réponse,Aucune information,Oui,Non"</formula1>
    </dataValidation>
  </dataValidations>
  <hyperlinks>
    <hyperlink ref="D193" r:id="rId1" xr:uid="{00000000-0004-0000-0200-000001000000}"/>
    <hyperlink ref="D186" r:id="rId2" xr:uid="{D6BD5095-34B7-410F-94CF-13ED3E849451}"/>
    <hyperlink ref="D21" r:id="rId3" display="https://www.cerema.fr/fr/system/files?file=documents/2023/06/methode_pge_publi_mai2023.pdf" xr:uid="{7B6034CD-7903-4C49-B0F0-23104D405980}"/>
    <hyperlink ref="D21:F21" r:id="rId4" display="Lien : Méthode d’évaluation du potentiel de gain écologique de sites terrestres (POGEIS)" xr:uid="{3D577A2F-3232-4473-899B-AD819FFC6C55}"/>
    <hyperlink ref="D262" r:id="rId5" xr:uid="{A9CE0B11-C8FC-4805-947F-F6F7955AE359}"/>
  </hyperlinks>
  <pageMargins left="0.7" right="0.7" top="0.75" bottom="0.75" header="0.3" footer="0.3"/>
  <pageSetup paperSize="9" orientation="portrait" r:id="rId6"/>
  <drawing r:id="rId7"/>
  <legacyDrawing r:id="rId8"/>
  <mc:AlternateContent xmlns:mc="http://schemas.openxmlformats.org/markup-compatibility/2006">
    <mc:Choice Requires="x14">
      <controls>
        <mc:AlternateContent xmlns:mc="http://schemas.openxmlformats.org/markup-compatibility/2006">
          <mc:Choice Requires="x14">
            <control shapeId="2050" r:id="rId9" name="Button 2">
              <controlPr defaultSize="0" print="0" autoFill="0" autoPict="0" macro="[0]!CLEANALL">
                <anchor moveWithCells="1" sizeWithCells="1">
                  <from>
                    <xdr:col>18</xdr:col>
                    <xdr:colOff>50800</xdr:colOff>
                    <xdr:row>1</xdr:row>
                    <xdr:rowOff>38100</xdr:rowOff>
                  </from>
                  <to>
                    <xdr:col>19</xdr:col>
                    <xdr:colOff>660400</xdr:colOff>
                    <xdr:row>1</xdr:row>
                    <xdr:rowOff>514350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3">
    <tabColor theme="2" tint="-0.249977111117893"/>
  </sheetPr>
  <dimension ref="A1:AH48"/>
  <sheetViews>
    <sheetView topLeftCell="B8" zoomScale="50" zoomScaleNormal="50" workbookViewId="0">
      <selection activeCell="B11" sqref="B11"/>
    </sheetView>
  </sheetViews>
  <sheetFormatPr baseColWidth="10" defaultColWidth="11.453125" defaultRowHeight="14.5" x14ac:dyDescent="0.35"/>
  <cols>
    <col min="1" max="1" width="38.54296875" style="2" customWidth="1"/>
    <col min="2" max="2" width="36.453125" style="2" customWidth="1"/>
    <col min="3" max="3" width="35.26953125" style="2" customWidth="1"/>
    <col min="4" max="12" width="34.81640625" style="2" customWidth="1"/>
    <col min="13" max="53" width="25.54296875" style="2" customWidth="1"/>
    <col min="54" max="16384" width="11.453125" style="2"/>
  </cols>
  <sheetData>
    <row r="1" spans="1:34" ht="33.75" customHeight="1" x14ac:dyDescent="0.35">
      <c r="A1" s="788" t="s">
        <v>150</v>
      </c>
      <c r="B1" s="789"/>
      <c r="C1" s="790"/>
      <c r="D1" s="223"/>
      <c r="E1" s="223"/>
      <c r="F1" s="223"/>
      <c r="G1" s="223"/>
      <c r="H1" s="223"/>
      <c r="I1" s="223"/>
      <c r="J1" s="223"/>
      <c r="K1" s="223"/>
      <c r="L1" s="223"/>
    </row>
    <row r="2" spans="1:34" ht="49.5" customHeight="1" thickBot="1" x14ac:dyDescent="0.4">
      <c r="A2" s="799" t="s">
        <v>340</v>
      </c>
      <c r="B2" s="800"/>
      <c r="C2" s="801"/>
      <c r="D2" s="297"/>
    </row>
    <row r="3" spans="1:34" ht="22.5" customHeight="1" thickBot="1" x14ac:dyDescent="0.5">
      <c r="C3" s="296"/>
      <c r="D3" s="296"/>
      <c r="E3" s="296"/>
      <c r="F3" s="296"/>
      <c r="G3" s="296"/>
      <c r="H3" s="78"/>
      <c r="I3" s="78"/>
      <c r="J3" s="78"/>
      <c r="K3" s="78"/>
      <c r="L3" s="78"/>
      <c r="M3" s="78"/>
      <c r="N3" s="25"/>
    </row>
    <row r="4" spans="1:34" ht="45.75" customHeight="1" thickBot="1" x14ac:dyDescent="0.5">
      <c r="A4" s="224"/>
      <c r="B4" s="797" t="s">
        <v>417</v>
      </c>
      <c r="C4" s="798"/>
      <c r="D4" s="798"/>
      <c r="E4" s="798"/>
      <c r="F4" s="798"/>
      <c r="G4" s="78"/>
      <c r="H4" s="78"/>
      <c r="I4" s="78"/>
      <c r="J4" s="78"/>
      <c r="K4" s="78"/>
      <c r="L4" s="78"/>
      <c r="M4" s="78"/>
      <c r="N4" s="25"/>
    </row>
    <row r="5" spans="1:34" ht="15" customHeight="1" x14ac:dyDescent="0.45">
      <c r="A5" s="78"/>
      <c r="B5" s="78"/>
      <c r="C5" s="78"/>
      <c r="D5" s="78"/>
      <c r="E5" s="78"/>
      <c r="F5" s="78"/>
      <c r="G5" s="78"/>
      <c r="H5" s="78"/>
      <c r="I5" s="78"/>
      <c r="J5" s="78"/>
      <c r="K5" s="78"/>
      <c r="L5" s="78"/>
      <c r="M5" s="78"/>
      <c r="N5" s="25"/>
    </row>
    <row r="6" spans="1:34" s="22" customFormat="1" ht="81" customHeight="1" thickBot="1" x14ac:dyDescent="0.4">
      <c r="A6" s="791" t="s">
        <v>347</v>
      </c>
      <c r="B6" s="225" t="s">
        <v>152</v>
      </c>
      <c r="C6" s="225" t="s">
        <v>167</v>
      </c>
      <c r="D6" s="226" t="s">
        <v>153</v>
      </c>
      <c r="E6" s="226" t="s">
        <v>154</v>
      </c>
      <c r="F6" s="226" t="s">
        <v>236</v>
      </c>
      <c r="G6" s="226" t="s">
        <v>155</v>
      </c>
      <c r="H6" s="225" t="s">
        <v>184</v>
      </c>
      <c r="I6" s="225" t="s">
        <v>185</v>
      </c>
      <c r="J6" s="225" t="s">
        <v>237</v>
      </c>
      <c r="K6" s="225" t="s">
        <v>186</v>
      </c>
      <c r="L6" s="225" t="s">
        <v>187</v>
      </c>
      <c r="M6" s="227"/>
      <c r="N6" s="201"/>
      <c r="S6" s="2"/>
      <c r="T6" s="2"/>
      <c r="U6" s="2"/>
      <c r="V6" s="2"/>
      <c r="W6" s="2"/>
      <c r="X6" s="2"/>
      <c r="Y6" s="2"/>
      <c r="Z6" s="2"/>
      <c r="AA6" s="2"/>
      <c r="AB6" s="2"/>
      <c r="AC6" s="2"/>
      <c r="AD6" s="2"/>
      <c r="AE6" s="2"/>
      <c r="AF6" s="2"/>
      <c r="AG6" s="2"/>
      <c r="AH6" s="2"/>
    </row>
    <row r="7" spans="1:34" s="22" customFormat="1" ht="61.5" customHeight="1" thickBot="1" x14ac:dyDescent="0.4">
      <c r="A7" s="791"/>
      <c r="B7" s="228" t="str">
        <f>IF(EVALUATION!L20="Avis","",EVALUATION!L20)</f>
        <v/>
      </c>
      <c r="C7" s="229" t="str">
        <f>EVALUATION!L24</f>
        <v/>
      </c>
      <c r="D7" s="230" t="str">
        <f>IF(COUNTIF(EVALUATION!N39:N46,"")=8,"",IF(COUNTIF(EVALUATION!N39:N46,"Danger")&gt;0,"Danger",IF(COUNTIF(EVALUATION!N39:N46,"Vigilance")&gt;0,"Vigilance","Favorable")))</f>
        <v/>
      </c>
      <c r="E7" s="231" t="str">
        <f>IF(COUNTIF(EVALUATION!L51:L58,"Avis")=8,"",IF(COUNTIF(EVALUATION!L51:L58,"Vigilance")&gt;0,"Vigilance","Favorable"))</f>
        <v/>
      </c>
      <c r="F7" s="230" t="str">
        <f>IF(COUNTIF(EVALUATION!L64:L71,"Avis")=8,"", IF(COUNTIF(EVALUATION!L64:L71, "Rédhibitoire")&gt;0, "Rédhibitoire", IF(COUNTIF(EVALUATION!L64:L71, "Vigilance")&gt;0, "Vigilance", "Favorable")))</f>
        <v/>
      </c>
      <c r="G7" s="230" t="str">
        <f>IF(COUNTIF(EVALUATION!L74:L81, "Avis")=8, "", IF(COUNTIF(EVALUATION!L74:L81, "Danger")&gt;0, "Danger", IF(COUNTIF(EVALUATION!L74:L81, "Vigilance")&gt;0, "Vigilance", "Favorable")))</f>
        <v/>
      </c>
      <c r="H7" s="232" t="str">
        <f>IF(EVALUATION!L101="Avis","",EVALUATION!L101)</f>
        <v/>
      </c>
      <c r="I7" s="228" t="str">
        <f>IF(EVALUATION!L106="Avis","",EVALUATION!L106)</f>
        <v/>
      </c>
      <c r="J7" s="228" t="str">
        <f>IF(EVALUATION!L114="Avis","",EVALUATION!L114)</f>
        <v/>
      </c>
      <c r="K7" s="228" t="str">
        <f>IF(EVALUATION!L121="Avis","",EVALUATION!L121)</f>
        <v/>
      </c>
      <c r="L7" s="228" t="str">
        <f>IF(EVALUATION!L127="Avis","",EVALUATION!L127)</f>
        <v/>
      </c>
      <c r="M7" s="227"/>
      <c r="N7" s="201"/>
      <c r="O7" s="135"/>
      <c r="S7" s="2"/>
      <c r="T7" s="2"/>
      <c r="U7" s="2"/>
      <c r="V7" s="2"/>
      <c r="W7" s="2"/>
      <c r="X7" s="2"/>
      <c r="Y7" s="2"/>
      <c r="Z7" s="2"/>
      <c r="AA7" s="2"/>
      <c r="AB7" s="2"/>
      <c r="AC7" s="2"/>
      <c r="AD7" s="2"/>
      <c r="AE7" s="2"/>
      <c r="AF7" s="2"/>
      <c r="AG7" s="2"/>
      <c r="AH7" s="2"/>
    </row>
    <row r="8" spans="1:34" ht="17.25" customHeight="1" x14ac:dyDescent="0.6">
      <c r="A8" s="243"/>
      <c r="B8" s="233"/>
      <c r="C8" s="233"/>
      <c r="D8" s="233"/>
      <c r="E8" s="233"/>
      <c r="F8" s="233"/>
      <c r="G8" s="233"/>
      <c r="H8" s="233"/>
      <c r="I8" s="233"/>
      <c r="J8" s="233"/>
      <c r="K8" s="233"/>
      <c r="L8" s="233"/>
      <c r="M8" s="233"/>
      <c r="N8" s="149"/>
    </row>
    <row r="9" spans="1:34" ht="26" x14ac:dyDescent="0.6">
      <c r="A9" s="243"/>
      <c r="B9" s="233"/>
      <c r="C9" s="233"/>
      <c r="D9" s="233"/>
      <c r="E9" s="233"/>
      <c r="F9" s="233"/>
      <c r="G9" s="233"/>
      <c r="H9" s="233"/>
      <c r="I9" s="233"/>
      <c r="J9" s="233"/>
      <c r="K9" s="233"/>
      <c r="L9" s="233"/>
      <c r="M9" s="233"/>
      <c r="N9" s="149"/>
    </row>
    <row r="10" spans="1:34" ht="80.25" customHeight="1" thickBot="1" x14ac:dyDescent="0.4">
      <c r="A10" s="792" t="s">
        <v>48</v>
      </c>
      <c r="B10" s="234" t="s">
        <v>418</v>
      </c>
      <c r="C10" s="235" t="s">
        <v>188</v>
      </c>
      <c r="D10" s="225" t="s">
        <v>238</v>
      </c>
      <c r="E10" s="225" t="s">
        <v>239</v>
      </c>
      <c r="F10" s="226" t="s">
        <v>189</v>
      </c>
      <c r="G10" s="225" t="s">
        <v>190</v>
      </c>
      <c r="H10" s="225" t="s">
        <v>191</v>
      </c>
      <c r="I10" s="225" t="s">
        <v>192</v>
      </c>
      <c r="J10" s="226" t="s">
        <v>209</v>
      </c>
      <c r="K10" s="236"/>
      <c r="L10" s="236"/>
      <c r="M10" s="236"/>
      <c r="N10" s="150"/>
      <c r="O10" s="136"/>
    </row>
    <row r="11" spans="1:34" ht="61.5" customHeight="1" thickBot="1" x14ac:dyDescent="0.4">
      <c r="A11" s="792"/>
      <c r="B11" s="237" t="str">
        <f>IF(EVALUATION!L148="Avis","",EVALUATION!L148)</f>
        <v/>
      </c>
      <c r="C11" s="237" t="str">
        <f>IF(EVALUATION!L154="","",EVALUATION!L154)</f>
        <v/>
      </c>
      <c r="D11" s="230" t="str">
        <f>IF(EVALUATION!L166="Avis","",EVALUATION!L166)</f>
        <v/>
      </c>
      <c r="E11" s="238" t="str">
        <f>IF(EVALUATION!L170="Avis","",EVALUATION!L170)</f>
        <v/>
      </c>
      <c r="F11" s="239" t="str">
        <f>IF(COUNTIF(EVALUATION!L178:L185,"Avis")=8,"",IF(COUNTIF(EVALUATION!L178:L185,"Rédhibitoire")&gt;0,"Rédhibitoire",IF(COUNTIF(EVALUATION!L178:L185,"Danger")&gt;0,"Danger",IF(COUNTIF(EVALUATION!L178:L185,"Vigilance")&gt;0,"Vigilance","Favorable"))))</f>
        <v/>
      </c>
      <c r="G11" s="237" t="str">
        <f>IF(EVALUATION!L192="Avis","",EVALUATION!L192)</f>
        <v/>
      </c>
      <c r="H11" s="240" t="str">
        <f>IF(EVALUATION!L218="Favorable","Favorable",IF(EVALUATION!L221="Avis", "", IF(EVALUATION!L221="Rédhibitoire","Rédhibitoire", IF(EVALUATION!L221="Vigilance","Vigilance", "Favorable"))))</f>
        <v/>
      </c>
      <c r="I11" s="241" t="str">
        <f>EVALUATION!L232</f>
        <v/>
      </c>
      <c r="J11" s="239" t="str">
        <f>IF(EVALUATION!L232="Favorable","Favorable",IF(COUNTIF(EVALUATION!L236:L241,"Avis")=6, "", IF(COUNTIF(EVALUATION!L236:L241, "Danger")&gt;0, "Danger", IF(COUNTIF(EVALUATION!L236:L241, "Vigilance")&gt;0, "Vigilance", "Favorable"))))</f>
        <v/>
      </c>
      <c r="K11" s="233"/>
      <c r="L11" s="233"/>
      <c r="M11" s="233"/>
      <c r="N11" s="149"/>
      <c r="O11" s="129"/>
    </row>
    <row r="12" spans="1:34" ht="26" x14ac:dyDescent="0.6">
      <c r="A12" s="243"/>
      <c r="B12" s="233"/>
      <c r="C12" s="233"/>
      <c r="D12" s="233"/>
      <c r="E12" s="233"/>
      <c r="F12" s="233"/>
      <c r="G12" s="233"/>
      <c r="H12" s="233"/>
      <c r="I12" s="233"/>
      <c r="J12" s="233"/>
      <c r="K12" s="233"/>
      <c r="L12" s="233"/>
      <c r="M12" s="233"/>
      <c r="N12" s="149"/>
    </row>
    <row r="13" spans="1:34" ht="26" x14ac:dyDescent="0.6">
      <c r="A13" s="243"/>
      <c r="B13" s="233"/>
      <c r="C13" s="233"/>
      <c r="D13" s="233"/>
      <c r="E13" s="233"/>
      <c r="F13" s="233"/>
      <c r="G13" s="233"/>
      <c r="H13" s="233"/>
      <c r="I13" s="233"/>
      <c r="J13" s="233"/>
      <c r="K13" s="233"/>
      <c r="L13" s="233"/>
      <c r="M13" s="233"/>
      <c r="N13" s="149"/>
    </row>
    <row r="14" spans="1:34" ht="76.5" customHeight="1" thickBot="1" x14ac:dyDescent="0.4">
      <c r="A14" s="793" t="s">
        <v>49</v>
      </c>
      <c r="B14" s="226" t="s">
        <v>193</v>
      </c>
      <c r="C14" s="242" t="s">
        <v>194</v>
      </c>
      <c r="D14" s="226" t="s">
        <v>200</v>
      </c>
      <c r="E14" s="226" t="s">
        <v>199</v>
      </c>
      <c r="F14" s="226" t="s">
        <v>198</v>
      </c>
      <c r="G14" s="225" t="s">
        <v>197</v>
      </c>
      <c r="H14" s="225" t="s">
        <v>240</v>
      </c>
      <c r="I14" s="226" t="s">
        <v>241</v>
      </c>
      <c r="J14" s="225" t="s">
        <v>196</v>
      </c>
      <c r="K14" s="226" t="s">
        <v>195</v>
      </c>
      <c r="M14" s="233"/>
      <c r="N14" s="25"/>
    </row>
    <row r="15" spans="1:34" ht="61.5" customHeight="1" thickBot="1" x14ac:dyDescent="0.4">
      <c r="A15" s="794"/>
      <c r="B15" s="230" t="str">
        <f>IF(COUNTIF(EVALUATION!L260:M265,"Rédhibitoire")&gt;0,"Rédhibitoire",
IF(COUNTIF(EVALUATION!L260:M265,"Vigilance")&gt;0,"Vigilance",
IF(COUNTIF(EVALUATION!L260:M265,"Favorable")&gt;0,"Favorable","")))</f>
        <v/>
      </c>
      <c r="C15" s="239" t="str">
        <f>IF(COUNTIF(EVALUATION!M278:M319, "Danger")&gt;0, "Danger", IF(COUNTIF(EVALUATION!M278:M319, "Vigilance")&gt;0, "Vigilance", IF(COUNTIF(EVALUATION!M278:M319, "Favorable")&gt;0, "Favorable","")))</f>
        <v/>
      </c>
      <c r="D15" s="239" t="str">
        <f>IF(COUNTIF(EVALUATION!L260:L265, "Danger")&gt;0, "Danger", IF(COUNTIF(EVALUATION!L260:L265, "Vigilance")&gt;0, "Vigilance", IF(COUNTIF(EVALUATION!L260:L265, "Favorable")&gt;0,"Favorable","")))</f>
        <v/>
      </c>
      <c r="E15" s="239" t="str">
        <f>IF(COUNTIF(EVALUATION!L324:L331,"Avis")=8, "", IF(COUNTIF(EVALUATION!L324:L331, "Danger")&gt;0, "Danger", IF(COUNTIF(EVALUATION!L324:L331, "Vigilance")&gt;0, "Vigilance", "Favorable")))</f>
        <v/>
      </c>
      <c r="F15" s="239" t="str">
        <f>IF(COUNTIF(EVALUATION!L338:L345,"Danger")&gt;0,"Danger",
IF(COUNTIF(EVALUATION!L338:L345,"Vigilance")&gt;0,"Vigilance",
IF(COUNTIF(EVALUATION!L338:L345,"Favorable")&gt;0,"Favorable","")))</f>
        <v/>
      </c>
      <c r="G15" s="237" t="str">
        <f>IF(EVALUATION!N350="Favorable","Favorable",IF(EVALUATION!N350="Vigilance","Vigilance",IF(EVALUATION!N350="Danger","Danger",IF(EVALUATION!N350="Rédhibitoire","Rédhibitoire",""))))</f>
        <v/>
      </c>
      <c r="H15" s="241" t="str">
        <f>IF(EVALUATION!L355="","",EVALUATION!L355)</f>
        <v/>
      </c>
      <c r="I15" s="239" t="str">
        <f>IF(EVALUATION!L363="Danger","Danger",IF(EVALUATION!L363="Favorable","Favorable",IF(COUNTIF(EVALUATION!L368:L373,"")=6,"",IF(COUNTIF(EVALUATION!L368:L373,"Rédhibitoire")&gt;0,"Rédhibitoire",IF(COUNTIF(EVALUATION!L368:L373,"Vigilance")&gt;0,"Vigilance","Favorable")))))</f>
        <v/>
      </c>
      <c r="J15" s="238" t="str">
        <f>EVALUATION!O377</f>
        <v/>
      </c>
      <c r="K15" s="239" t="str">
        <f>IF(COUNTIF(EVALUATION!L385:L392,"Danger")&gt;0,"Danger",
IF(COUNTIF(EVALUATION!L385:L392,"Vigilance")&gt;0,"Vigilance",
IF(COUNTIF(EVALUATION!L385:L392,"Favorable")&gt;0,"Favorable","")))</f>
        <v/>
      </c>
      <c r="M15" s="233"/>
      <c r="N15" s="25"/>
    </row>
    <row r="16" spans="1:34" ht="26" x14ac:dyDescent="0.6">
      <c r="A16" s="243"/>
      <c r="B16" s="233"/>
      <c r="C16" s="233"/>
      <c r="D16" s="233"/>
      <c r="E16" s="233"/>
      <c r="F16" s="233"/>
      <c r="G16" s="233"/>
      <c r="H16" s="233"/>
      <c r="I16" s="233"/>
      <c r="J16" s="233"/>
      <c r="K16" s="233"/>
      <c r="L16" s="233"/>
      <c r="M16" s="233"/>
      <c r="N16" s="149"/>
    </row>
    <row r="17" spans="1:14" ht="26" x14ac:dyDescent="0.6">
      <c r="A17" s="243"/>
      <c r="B17" s="233"/>
      <c r="C17" s="233"/>
      <c r="D17" s="233"/>
      <c r="E17" s="233"/>
      <c r="F17" s="233"/>
      <c r="G17" s="233"/>
      <c r="H17" s="233"/>
      <c r="I17" s="233"/>
      <c r="J17" s="233"/>
      <c r="K17" s="233"/>
      <c r="L17" s="233"/>
      <c r="M17" s="233"/>
      <c r="N17" s="149"/>
    </row>
    <row r="18" spans="1:14" ht="64.5" customHeight="1" thickBot="1" x14ac:dyDescent="0.4">
      <c r="A18" s="795" t="s">
        <v>50</v>
      </c>
      <c r="B18" s="242" t="s">
        <v>242</v>
      </c>
      <c r="C18" s="226" t="s">
        <v>201</v>
      </c>
      <c r="D18" s="226" t="s">
        <v>202</v>
      </c>
      <c r="E18" s="226" t="s">
        <v>203</v>
      </c>
      <c r="F18" s="233"/>
      <c r="G18" s="233"/>
      <c r="H18" s="233"/>
      <c r="I18" s="233"/>
      <c r="J18" s="233"/>
      <c r="K18" s="233"/>
      <c r="L18" s="233"/>
      <c r="M18" s="233"/>
      <c r="N18" s="149"/>
    </row>
    <row r="19" spans="1:14" ht="61.5" customHeight="1" thickBot="1" x14ac:dyDescent="0.4">
      <c r="A19" s="796"/>
      <c r="B19" s="239" t="str">
        <f>IF(COUNTIF(EVALUATION!L408:L415,"")=8,"",IF(COUNTIF(EVALUATION!L408:L415,"Danger")&gt;0,"Danger",IF(COUNTIF(EVALUATION!L408:L415,"Vigilance")&gt;0,"Vigilance","Favorable")))</f>
        <v/>
      </c>
      <c r="C19" s="239" t="str">
        <f>IF(EVALUATION!L419="Favorable","Favorable",IF(COUNTIF(EVALUATION!N423:N428,"")=6,"",IF(COUNTIF(EVALUATION!N423:N428,"Danger")&gt;0,"Danger",IF(COUNTIF(EVALUATION!N423:N428,"Vigilance")&gt;0,"Vigilance","Favorable"))))</f>
        <v/>
      </c>
      <c r="D19" s="239" t="str">
        <f>IF(COUNTIF(EVALUATION!N435:N441,"Danger")&gt;0,"Danger",IF(COUNTIF(EVALUATION!N435:N441,"Vigilance")&gt;0,"Vigilance",IF(COUNTIF(EVALUATION!N435:N441,"Favorable")&gt;0,"Favorable","")))</f>
        <v/>
      </c>
      <c r="E19" s="239" t="str">
        <f>IF(COUNTIF(EVALUATION!N447:N452,"Danger")&gt;0,"Danger",IF(COUNTIF(EVALUATION!N447:N452,"Vigilance")&gt;0,"Vigilance",IF(COUNTIF(EVALUATION!N447:N452,"Favorable")=6,"Favorable","")))</f>
        <v/>
      </c>
      <c r="F19" s="233"/>
      <c r="G19" s="233"/>
      <c r="H19" s="233"/>
      <c r="I19" s="233"/>
      <c r="J19" s="233"/>
      <c r="K19" s="233"/>
      <c r="L19" s="233"/>
      <c r="M19" s="233"/>
      <c r="N19" s="149"/>
    </row>
    <row r="20" spans="1:14" ht="18.5" x14ac:dyDescent="0.45">
      <c r="A20" s="78"/>
      <c r="B20" s="233"/>
      <c r="C20" s="233"/>
      <c r="D20" s="233"/>
      <c r="E20" s="233"/>
      <c r="F20" s="233"/>
      <c r="G20" s="233"/>
      <c r="H20" s="233"/>
      <c r="I20" s="233"/>
      <c r="J20" s="233"/>
      <c r="K20" s="233"/>
      <c r="L20" s="233"/>
      <c r="M20" s="233"/>
      <c r="N20" s="149"/>
    </row>
    <row r="21" spans="1:14" ht="18.5" x14ac:dyDescent="0.45">
      <c r="A21" s="78"/>
      <c r="B21" s="233"/>
      <c r="C21" s="233"/>
      <c r="D21" s="233"/>
      <c r="E21" s="233"/>
      <c r="F21" s="233"/>
      <c r="G21" s="233"/>
      <c r="H21" s="233"/>
      <c r="I21" s="233"/>
      <c r="J21" s="233"/>
      <c r="K21" s="233"/>
      <c r="L21" s="233"/>
      <c r="M21" s="233"/>
      <c r="N21" s="149"/>
    </row>
    <row r="22" spans="1:14" ht="15.5" x14ac:dyDescent="0.35">
      <c r="A22" s="25"/>
      <c r="B22" s="149"/>
      <c r="C22" s="149"/>
      <c r="D22" s="149"/>
      <c r="E22" s="149"/>
      <c r="F22" s="149"/>
      <c r="G22" s="149"/>
      <c r="H22" s="149"/>
      <c r="I22" s="149"/>
      <c r="J22" s="149"/>
      <c r="K22" s="149"/>
      <c r="L22" s="149"/>
      <c r="M22" s="149"/>
      <c r="N22" s="149"/>
    </row>
    <row r="23" spans="1:14" ht="21" customHeight="1" x14ac:dyDescent="0.35">
      <c r="A23" s="787" t="s">
        <v>235</v>
      </c>
      <c r="B23" s="787"/>
      <c r="C23" s="787"/>
      <c r="D23" s="787"/>
      <c r="E23" s="787"/>
      <c r="F23" s="787"/>
      <c r="G23" s="787"/>
      <c r="H23" s="787"/>
      <c r="I23" s="787"/>
      <c r="J23" s="787"/>
      <c r="K23" s="787"/>
      <c r="L23" s="787"/>
      <c r="M23" s="787"/>
      <c r="N23" s="787"/>
    </row>
    <row r="24" spans="1:14" ht="15" customHeight="1" thickBot="1" x14ac:dyDescent="0.4">
      <c r="A24" s="787"/>
      <c r="B24" s="787"/>
      <c r="C24" s="787"/>
      <c r="D24" s="787"/>
      <c r="E24" s="787"/>
      <c r="F24" s="787"/>
      <c r="G24" s="787"/>
      <c r="H24" s="787"/>
      <c r="I24" s="787"/>
      <c r="J24" s="787"/>
      <c r="K24" s="787"/>
      <c r="L24" s="787"/>
      <c r="M24" s="787"/>
      <c r="N24" s="787"/>
    </row>
    <row r="25" spans="1:14" x14ac:dyDescent="0.35">
      <c r="A25" s="778"/>
      <c r="B25" s="779"/>
      <c r="C25" s="779"/>
      <c r="D25" s="779"/>
      <c r="E25" s="779"/>
      <c r="F25" s="779"/>
      <c r="G25" s="779"/>
      <c r="H25" s="779"/>
      <c r="I25" s="779"/>
      <c r="J25" s="779"/>
      <c r="K25" s="779"/>
      <c r="L25" s="779"/>
      <c r="M25" s="779"/>
      <c r="N25" s="780"/>
    </row>
    <row r="26" spans="1:14" x14ac:dyDescent="0.35">
      <c r="A26" s="781"/>
      <c r="B26" s="782"/>
      <c r="C26" s="782"/>
      <c r="D26" s="782"/>
      <c r="E26" s="782"/>
      <c r="F26" s="782"/>
      <c r="G26" s="782"/>
      <c r="H26" s="782"/>
      <c r="I26" s="782"/>
      <c r="J26" s="782"/>
      <c r="K26" s="782"/>
      <c r="L26" s="782"/>
      <c r="M26" s="782"/>
      <c r="N26" s="783"/>
    </row>
    <row r="27" spans="1:14" x14ac:dyDescent="0.35">
      <c r="A27" s="781"/>
      <c r="B27" s="782"/>
      <c r="C27" s="782"/>
      <c r="D27" s="782"/>
      <c r="E27" s="782"/>
      <c r="F27" s="782"/>
      <c r="G27" s="782"/>
      <c r="H27" s="782"/>
      <c r="I27" s="782"/>
      <c r="J27" s="782"/>
      <c r="K27" s="782"/>
      <c r="L27" s="782"/>
      <c r="M27" s="782"/>
      <c r="N27" s="783"/>
    </row>
    <row r="28" spans="1:14" x14ac:dyDescent="0.35">
      <c r="A28" s="781"/>
      <c r="B28" s="782"/>
      <c r="C28" s="782"/>
      <c r="D28" s="782"/>
      <c r="E28" s="782"/>
      <c r="F28" s="782"/>
      <c r="G28" s="782"/>
      <c r="H28" s="782"/>
      <c r="I28" s="782"/>
      <c r="J28" s="782"/>
      <c r="K28" s="782"/>
      <c r="L28" s="782"/>
      <c r="M28" s="782"/>
      <c r="N28" s="783"/>
    </row>
    <row r="29" spans="1:14" x14ac:dyDescent="0.35">
      <c r="A29" s="781"/>
      <c r="B29" s="782"/>
      <c r="C29" s="782"/>
      <c r="D29" s="782"/>
      <c r="E29" s="782"/>
      <c r="F29" s="782"/>
      <c r="G29" s="782"/>
      <c r="H29" s="782"/>
      <c r="I29" s="782"/>
      <c r="J29" s="782"/>
      <c r="K29" s="782"/>
      <c r="L29" s="782"/>
      <c r="M29" s="782"/>
      <c r="N29" s="783"/>
    </row>
    <row r="30" spans="1:14" x14ac:dyDescent="0.35">
      <c r="A30" s="781"/>
      <c r="B30" s="782"/>
      <c r="C30" s="782"/>
      <c r="D30" s="782"/>
      <c r="E30" s="782"/>
      <c r="F30" s="782"/>
      <c r="G30" s="782"/>
      <c r="H30" s="782"/>
      <c r="I30" s="782"/>
      <c r="J30" s="782"/>
      <c r="K30" s="782"/>
      <c r="L30" s="782"/>
      <c r="M30" s="782"/>
      <c r="N30" s="783"/>
    </row>
    <row r="31" spans="1:14" x14ac:dyDescent="0.35">
      <c r="A31" s="781"/>
      <c r="B31" s="782"/>
      <c r="C31" s="782"/>
      <c r="D31" s="782"/>
      <c r="E31" s="782"/>
      <c r="F31" s="782"/>
      <c r="G31" s="782"/>
      <c r="H31" s="782"/>
      <c r="I31" s="782"/>
      <c r="J31" s="782"/>
      <c r="K31" s="782"/>
      <c r="L31" s="782"/>
      <c r="M31" s="782"/>
      <c r="N31" s="783"/>
    </row>
    <row r="32" spans="1:14" x14ac:dyDescent="0.35">
      <c r="A32" s="781"/>
      <c r="B32" s="782"/>
      <c r="C32" s="782"/>
      <c r="D32" s="782"/>
      <c r="E32" s="782"/>
      <c r="F32" s="782"/>
      <c r="G32" s="782"/>
      <c r="H32" s="782"/>
      <c r="I32" s="782"/>
      <c r="J32" s="782"/>
      <c r="K32" s="782"/>
      <c r="L32" s="782"/>
      <c r="M32" s="782"/>
      <c r="N32" s="783"/>
    </row>
    <row r="33" spans="1:14" x14ac:dyDescent="0.35">
      <c r="A33" s="781"/>
      <c r="B33" s="782"/>
      <c r="C33" s="782"/>
      <c r="D33" s="782"/>
      <c r="E33" s="782"/>
      <c r="F33" s="782"/>
      <c r="G33" s="782"/>
      <c r="H33" s="782"/>
      <c r="I33" s="782"/>
      <c r="J33" s="782"/>
      <c r="K33" s="782"/>
      <c r="L33" s="782"/>
      <c r="M33" s="782"/>
      <c r="N33" s="783"/>
    </row>
    <row r="34" spans="1:14" x14ac:dyDescent="0.35">
      <c r="A34" s="781"/>
      <c r="B34" s="782"/>
      <c r="C34" s="782"/>
      <c r="D34" s="782"/>
      <c r="E34" s="782"/>
      <c r="F34" s="782"/>
      <c r="G34" s="782"/>
      <c r="H34" s="782"/>
      <c r="I34" s="782"/>
      <c r="J34" s="782"/>
      <c r="K34" s="782"/>
      <c r="L34" s="782"/>
      <c r="M34" s="782"/>
      <c r="N34" s="783"/>
    </row>
    <row r="35" spans="1:14" x14ac:dyDescent="0.35">
      <c r="A35" s="781"/>
      <c r="B35" s="782"/>
      <c r="C35" s="782"/>
      <c r="D35" s="782"/>
      <c r="E35" s="782"/>
      <c r="F35" s="782"/>
      <c r="G35" s="782"/>
      <c r="H35" s="782"/>
      <c r="I35" s="782"/>
      <c r="J35" s="782"/>
      <c r="K35" s="782"/>
      <c r="L35" s="782"/>
      <c r="M35" s="782"/>
      <c r="N35" s="783"/>
    </row>
    <row r="36" spans="1:14" x14ac:dyDescent="0.35">
      <c r="A36" s="781"/>
      <c r="B36" s="782"/>
      <c r="C36" s="782"/>
      <c r="D36" s="782"/>
      <c r="E36" s="782"/>
      <c r="F36" s="782"/>
      <c r="G36" s="782"/>
      <c r="H36" s="782"/>
      <c r="I36" s="782"/>
      <c r="J36" s="782"/>
      <c r="K36" s="782"/>
      <c r="L36" s="782"/>
      <c r="M36" s="782"/>
      <c r="N36" s="783"/>
    </row>
    <row r="37" spans="1:14" x14ac:dyDescent="0.35">
      <c r="A37" s="781"/>
      <c r="B37" s="782"/>
      <c r="C37" s="782"/>
      <c r="D37" s="782"/>
      <c r="E37" s="782"/>
      <c r="F37" s="782"/>
      <c r="G37" s="782"/>
      <c r="H37" s="782"/>
      <c r="I37" s="782"/>
      <c r="J37" s="782"/>
      <c r="K37" s="782"/>
      <c r="L37" s="782"/>
      <c r="M37" s="782"/>
      <c r="N37" s="783"/>
    </row>
    <row r="38" spans="1:14" x14ac:dyDescent="0.35">
      <c r="A38" s="781"/>
      <c r="B38" s="782"/>
      <c r="C38" s="782"/>
      <c r="D38" s="782"/>
      <c r="E38" s="782"/>
      <c r="F38" s="782"/>
      <c r="G38" s="782"/>
      <c r="H38" s="782"/>
      <c r="I38" s="782"/>
      <c r="J38" s="782"/>
      <c r="K38" s="782"/>
      <c r="L38" s="782"/>
      <c r="M38" s="782"/>
      <c r="N38" s="783"/>
    </row>
    <row r="39" spans="1:14" x14ac:dyDescent="0.35">
      <c r="A39" s="781"/>
      <c r="B39" s="782"/>
      <c r="C39" s="782"/>
      <c r="D39" s="782"/>
      <c r="E39" s="782"/>
      <c r="F39" s="782"/>
      <c r="G39" s="782"/>
      <c r="H39" s="782"/>
      <c r="I39" s="782"/>
      <c r="J39" s="782"/>
      <c r="K39" s="782"/>
      <c r="L39" s="782"/>
      <c r="M39" s="782"/>
      <c r="N39" s="783"/>
    </row>
    <row r="40" spans="1:14" x14ac:dyDescent="0.35">
      <c r="A40" s="781"/>
      <c r="B40" s="782"/>
      <c r="C40" s="782"/>
      <c r="D40" s="782"/>
      <c r="E40" s="782"/>
      <c r="F40" s="782"/>
      <c r="G40" s="782"/>
      <c r="H40" s="782"/>
      <c r="I40" s="782"/>
      <c r="J40" s="782"/>
      <c r="K40" s="782"/>
      <c r="L40" s="782"/>
      <c r="M40" s="782"/>
      <c r="N40" s="783"/>
    </row>
    <row r="41" spans="1:14" x14ac:dyDescent="0.35">
      <c r="A41" s="781"/>
      <c r="B41" s="782"/>
      <c r="C41" s="782"/>
      <c r="D41" s="782"/>
      <c r="E41" s="782"/>
      <c r="F41" s="782"/>
      <c r="G41" s="782"/>
      <c r="H41" s="782"/>
      <c r="I41" s="782"/>
      <c r="J41" s="782"/>
      <c r="K41" s="782"/>
      <c r="L41" s="782"/>
      <c r="M41" s="782"/>
      <c r="N41" s="783"/>
    </row>
    <row r="42" spans="1:14" x14ac:dyDescent="0.35">
      <c r="A42" s="781"/>
      <c r="B42" s="782"/>
      <c r="C42" s="782"/>
      <c r="D42" s="782"/>
      <c r="E42" s="782"/>
      <c r="F42" s="782"/>
      <c r="G42" s="782"/>
      <c r="H42" s="782"/>
      <c r="I42" s="782"/>
      <c r="J42" s="782"/>
      <c r="K42" s="782"/>
      <c r="L42" s="782"/>
      <c r="M42" s="782"/>
      <c r="N42" s="783"/>
    </row>
    <row r="43" spans="1:14" x14ac:dyDescent="0.35">
      <c r="A43" s="781"/>
      <c r="B43" s="782"/>
      <c r="C43" s="782"/>
      <c r="D43" s="782"/>
      <c r="E43" s="782"/>
      <c r="F43" s="782"/>
      <c r="G43" s="782"/>
      <c r="H43" s="782"/>
      <c r="I43" s="782"/>
      <c r="J43" s="782"/>
      <c r="K43" s="782"/>
      <c r="L43" s="782"/>
      <c r="M43" s="782"/>
      <c r="N43" s="783"/>
    </row>
    <row r="44" spans="1:14" x14ac:dyDescent="0.35">
      <c r="A44" s="781"/>
      <c r="B44" s="782"/>
      <c r="C44" s="782"/>
      <c r="D44" s="782"/>
      <c r="E44" s="782"/>
      <c r="F44" s="782"/>
      <c r="G44" s="782"/>
      <c r="H44" s="782"/>
      <c r="I44" s="782"/>
      <c r="J44" s="782"/>
      <c r="K44" s="782"/>
      <c r="L44" s="782"/>
      <c r="M44" s="782"/>
      <c r="N44" s="783"/>
    </row>
    <row r="45" spans="1:14" x14ac:dyDescent="0.35">
      <c r="A45" s="781"/>
      <c r="B45" s="782"/>
      <c r="C45" s="782"/>
      <c r="D45" s="782"/>
      <c r="E45" s="782"/>
      <c r="F45" s="782"/>
      <c r="G45" s="782"/>
      <c r="H45" s="782"/>
      <c r="I45" s="782"/>
      <c r="J45" s="782"/>
      <c r="K45" s="782"/>
      <c r="L45" s="782"/>
      <c r="M45" s="782"/>
      <c r="N45" s="783"/>
    </row>
    <row r="46" spans="1:14" x14ac:dyDescent="0.35">
      <c r="A46" s="781"/>
      <c r="B46" s="782"/>
      <c r="C46" s="782"/>
      <c r="D46" s="782"/>
      <c r="E46" s="782"/>
      <c r="F46" s="782"/>
      <c r="G46" s="782"/>
      <c r="H46" s="782"/>
      <c r="I46" s="782"/>
      <c r="J46" s="782"/>
      <c r="K46" s="782"/>
      <c r="L46" s="782"/>
      <c r="M46" s="782"/>
      <c r="N46" s="783"/>
    </row>
    <row r="47" spans="1:14" x14ac:dyDescent="0.35">
      <c r="A47" s="781"/>
      <c r="B47" s="782"/>
      <c r="C47" s="782"/>
      <c r="D47" s="782"/>
      <c r="E47" s="782"/>
      <c r="F47" s="782"/>
      <c r="G47" s="782"/>
      <c r="H47" s="782"/>
      <c r="I47" s="782"/>
      <c r="J47" s="782"/>
      <c r="K47" s="782"/>
      <c r="L47" s="782"/>
      <c r="M47" s="782"/>
      <c r="N47" s="783"/>
    </row>
    <row r="48" spans="1:14" ht="15" thickBot="1" x14ac:dyDescent="0.4">
      <c r="A48" s="784"/>
      <c r="B48" s="785"/>
      <c r="C48" s="785"/>
      <c r="D48" s="785"/>
      <c r="E48" s="785"/>
      <c r="F48" s="785"/>
      <c r="G48" s="785"/>
      <c r="H48" s="785"/>
      <c r="I48" s="785"/>
      <c r="J48" s="785"/>
      <c r="K48" s="785"/>
      <c r="L48" s="785"/>
      <c r="M48" s="785"/>
      <c r="N48" s="786"/>
    </row>
  </sheetData>
  <dataConsolidate/>
  <mergeCells count="9">
    <mergeCell ref="A25:N48"/>
    <mergeCell ref="A23:N24"/>
    <mergeCell ref="A1:C1"/>
    <mergeCell ref="A6:A7"/>
    <mergeCell ref="A10:A11"/>
    <mergeCell ref="A14:A15"/>
    <mergeCell ref="A18:A19"/>
    <mergeCell ref="B4:F4"/>
    <mergeCell ref="A2:C2"/>
  </mergeCells>
  <conditionalFormatting sqref="A12:A13 A16:A17 A20:AG22 A9 N9:Z9 N16:AG17 N10:AG13 A49:AG445 A23 A25 O23:AG48">
    <cfRule type="containsText" dxfId="101" priority="151" operator="containsText" text="!">
      <formula>NOT(ISERROR(SEARCH("!",A9)))</formula>
    </cfRule>
  </conditionalFormatting>
  <conditionalFormatting sqref="A12:A13 A16:A17 A20:XFD22 A9 N16:XFD17 N9:XFD13 A49:XFD445 A23 A25 O23:XFD48">
    <cfRule type="containsText" dxfId="100" priority="147" operator="containsText" text="Rhédibitoire">
      <formula>NOT(ISERROR(SEARCH("Rhédibitoire",A9)))</formula>
    </cfRule>
  </conditionalFormatting>
  <conditionalFormatting sqref="A12:A13 A16:A17 A20:XFD22 A9 N16:XFD17 N9:XFD13 A49:XFD680 A23 A25 O23:XFD48">
    <cfRule type="containsText" dxfId="99" priority="149" operator="containsText" text="Vigilance">
      <formula>NOT(ISERROR(SEARCH("Vigilance",A9)))</formula>
    </cfRule>
  </conditionalFormatting>
  <conditionalFormatting sqref="A12:A13 A16:A17 A20:XFD22 A9 N16:XFD17 N9:XFD13 A49:XFD778 A23 A25 O23:XFD48">
    <cfRule type="containsText" dxfId="98" priority="150" operator="containsText" text="Favorable">
      <formula>NOT(ISERROR(SEARCH("Favorable",A9)))</formula>
    </cfRule>
  </conditionalFormatting>
  <conditionalFormatting sqref="A12:A13 A16:A17 A20:XFD22 A9 N16:XFD17 N9:XFD13 A49:XFD810 A23 A25 O23:XFD48">
    <cfRule type="containsText" dxfId="97" priority="148" operator="containsText" text="Danger">
      <formula>NOT(ISERROR(SEARCH("Danger",A9)))</formula>
    </cfRule>
  </conditionalFormatting>
  <conditionalFormatting sqref="M14:AF14">
    <cfRule type="containsText" dxfId="96" priority="137" operator="containsText" text="!">
      <formula>NOT(ISERROR(SEARCH("!",M14)))</formula>
    </cfRule>
  </conditionalFormatting>
  <conditionalFormatting sqref="M14:XFD14">
    <cfRule type="containsText" dxfId="95" priority="133" operator="containsText" text="Rhédibitoire">
      <formula>NOT(ISERROR(SEARCH("Rhédibitoire",M14)))</formula>
    </cfRule>
  </conditionalFormatting>
  <conditionalFormatting sqref="M14:XFD14">
    <cfRule type="containsText" dxfId="94" priority="135" operator="containsText" text="Vigilance">
      <formula>NOT(ISERROR(SEARCH("Vigilance",M14)))</formula>
    </cfRule>
  </conditionalFormatting>
  <conditionalFormatting sqref="M14:XFD14">
    <cfRule type="containsText" dxfId="93" priority="136" operator="containsText" text="Favorable">
      <formula>NOT(ISERROR(SEARCH("Favorable",M14)))</formula>
    </cfRule>
  </conditionalFormatting>
  <conditionalFormatting sqref="M14:XFD14">
    <cfRule type="containsText" dxfId="92" priority="134" operator="containsText" text="Danger">
      <formula>NOT(ISERROR(SEARCH("Danger",M14)))</formula>
    </cfRule>
  </conditionalFormatting>
  <conditionalFormatting sqref="M15:AF15">
    <cfRule type="containsText" dxfId="91" priority="132" operator="containsText" text="!">
      <formula>NOT(ISERROR(SEARCH("!",M15)))</formula>
    </cfRule>
  </conditionalFormatting>
  <conditionalFormatting sqref="M15:XFD15">
    <cfRule type="containsText" dxfId="90" priority="128" operator="containsText" text="Rhédibitoire">
      <formula>NOT(ISERROR(SEARCH("Rhédibitoire",M15)))</formula>
    </cfRule>
  </conditionalFormatting>
  <conditionalFormatting sqref="M15:XFD15">
    <cfRule type="containsText" dxfId="89" priority="130" operator="containsText" text="Vigilance">
      <formula>NOT(ISERROR(SEARCH("Vigilance",M15)))</formula>
    </cfRule>
  </conditionalFormatting>
  <conditionalFormatting sqref="M15:XFD15">
    <cfRule type="containsText" dxfId="88" priority="131" operator="containsText" text="Favorable">
      <formula>NOT(ISERROR(SEARCH("Favorable",M15)))</formula>
    </cfRule>
  </conditionalFormatting>
  <conditionalFormatting sqref="M15:XFD15">
    <cfRule type="containsText" dxfId="87" priority="129" operator="containsText" text="Danger">
      <formula>NOT(ISERROR(SEARCH("Danger",M15)))</formula>
    </cfRule>
  </conditionalFormatting>
  <conditionalFormatting sqref="N18:AG18">
    <cfRule type="containsText" dxfId="86" priority="127" operator="containsText" text="!">
      <formula>NOT(ISERROR(SEARCH("!",N18)))</formula>
    </cfRule>
  </conditionalFormatting>
  <conditionalFormatting sqref="N18:XFD18">
    <cfRule type="containsText" dxfId="85" priority="123" operator="containsText" text="Rhédibitoire">
      <formula>NOT(ISERROR(SEARCH("Rhédibitoire",N18)))</formula>
    </cfRule>
  </conditionalFormatting>
  <conditionalFormatting sqref="N18:XFD18">
    <cfRule type="containsText" dxfId="84" priority="125" operator="containsText" text="Vigilance">
      <formula>NOT(ISERROR(SEARCH("Vigilance",N18)))</formula>
    </cfRule>
  </conditionalFormatting>
  <conditionalFormatting sqref="N18:XFD18">
    <cfRule type="containsText" dxfId="83" priority="126" operator="containsText" text="Favorable">
      <formula>NOT(ISERROR(SEARCH("Favorable",N18)))</formula>
    </cfRule>
  </conditionalFormatting>
  <conditionalFormatting sqref="N18:XFD18">
    <cfRule type="containsText" dxfId="82" priority="124" operator="containsText" text="Danger">
      <formula>NOT(ISERROR(SEARCH("Danger",N18)))</formula>
    </cfRule>
  </conditionalFormatting>
  <conditionalFormatting sqref="N19:AG19">
    <cfRule type="containsText" dxfId="81" priority="122" operator="containsText" text="!">
      <formula>NOT(ISERROR(SEARCH("!",N19)))</formula>
    </cfRule>
  </conditionalFormatting>
  <conditionalFormatting sqref="N19:XFD19">
    <cfRule type="containsText" dxfId="80" priority="118" operator="containsText" text="Rhédibitoire">
      <formula>NOT(ISERROR(SEARCH("Rhédibitoire",N19)))</formula>
    </cfRule>
  </conditionalFormatting>
  <conditionalFormatting sqref="N19:XFD19">
    <cfRule type="containsText" dxfId="79" priority="120" operator="containsText" text="Vigilance">
      <formula>NOT(ISERROR(SEARCH("Vigilance",N19)))</formula>
    </cfRule>
  </conditionalFormatting>
  <conditionalFormatting sqref="N19:XFD19">
    <cfRule type="containsText" dxfId="78" priority="121" operator="containsText" text="Favorable">
      <formula>NOT(ISERROR(SEARCH("Favorable",N19)))</formula>
    </cfRule>
  </conditionalFormatting>
  <conditionalFormatting sqref="N19:XFD19">
    <cfRule type="containsText" dxfId="77" priority="119" operator="containsText" text="Danger">
      <formula>NOT(ISERROR(SEARCH("Danger",N19)))</formula>
    </cfRule>
  </conditionalFormatting>
  <conditionalFormatting sqref="A9 A12:A13 A20:AQ22 A16:A19 N9:AQ13 N16:AQ19 M14:AP15 A23 O23:AQ23">
    <cfRule type="containsText" dxfId="76" priority="117" operator="containsText" text="Rhédibitoire">
      <formula>NOT(ISERROR(SEARCH("Rhédibitoire",A9)))</formula>
    </cfRule>
    <cfRule type="containsText" dxfId="75" priority="142" operator="containsText" text="Danger">
      <formula>NOT(ISERROR(SEARCH("Danger",A9)))</formula>
    </cfRule>
    <cfRule type="containsText" dxfId="74" priority="143" operator="containsText" text="Vigilance">
      <formula>NOT(ISERROR(SEARCH("Vigilance",A9)))</formula>
    </cfRule>
    <cfRule type="containsText" dxfId="73" priority="144" operator="containsText" text="Favorable">
      <formula>NOT(ISERROR(SEARCH("Favorable",A9)))</formula>
    </cfRule>
  </conditionalFormatting>
  <conditionalFormatting sqref="AE6:AF6">
    <cfRule type="containsText" dxfId="72" priority="96" operator="containsText" text="!">
      <formula>NOT(ISERROR(SEARCH("!",AE6)))</formula>
    </cfRule>
  </conditionalFormatting>
  <conditionalFormatting sqref="AH6:XFD6 AE6:AF6">
    <cfRule type="containsText" dxfId="71" priority="92" operator="containsText" text="Rhédibitoire">
      <formula>NOT(ISERROR(SEARCH("Rhédibitoire",AE6)))</formula>
    </cfRule>
  </conditionalFormatting>
  <conditionalFormatting sqref="AH6:XFD6 AE6:AF6">
    <cfRule type="containsText" dxfId="70" priority="94" operator="containsText" text="Vigilance">
      <formula>NOT(ISERROR(SEARCH("Vigilance",AE6)))</formula>
    </cfRule>
  </conditionalFormatting>
  <conditionalFormatting sqref="AH6:XFD6 AE6:AF6">
    <cfRule type="containsText" dxfId="69" priority="95" operator="containsText" text="Favorable">
      <formula>NOT(ISERROR(SEARCH("Favorable",AE6)))</formula>
    </cfRule>
  </conditionalFormatting>
  <conditionalFormatting sqref="AH6:XFD6 AE6:AF6">
    <cfRule type="containsText" dxfId="68" priority="93" operator="containsText" text="Danger">
      <formula>NOT(ISERROR(SEARCH("Danger",AE6)))</formula>
    </cfRule>
  </conditionalFormatting>
  <conditionalFormatting sqref="AE6:AQ6">
    <cfRule type="containsText" dxfId="67" priority="88" operator="containsText" text="Rhédibitoire">
      <formula>NOT(ISERROR(SEARCH("Rhédibitoire",AE6)))</formula>
    </cfRule>
    <cfRule type="containsText" dxfId="66" priority="89" operator="containsText" text="Danger">
      <formula>NOT(ISERROR(SEARCH("Danger",AE6)))</formula>
    </cfRule>
    <cfRule type="containsText" dxfId="65" priority="90" operator="containsText" text="Vigilance">
      <formula>NOT(ISERROR(SEARCH("Vigilance",AE6)))</formula>
    </cfRule>
    <cfRule type="containsText" dxfId="64" priority="91" operator="containsText" text="Favorable">
      <formula>NOT(ISERROR(SEARCH("Favorable",AE6)))</formula>
    </cfRule>
  </conditionalFormatting>
  <conditionalFormatting sqref="AE7:XFD7">
    <cfRule type="containsText" dxfId="63" priority="83" operator="containsText" text="Rhédibitoire">
      <formula>NOT(ISERROR(SEARCH("Rhédibitoire",AE7)))</formula>
    </cfRule>
  </conditionalFormatting>
  <conditionalFormatting sqref="AE7:XFD7">
    <cfRule type="containsText" dxfId="62" priority="85" operator="containsText" text="Vigilance">
      <formula>NOT(ISERROR(SEARCH("Vigilance",AE7)))</formula>
    </cfRule>
  </conditionalFormatting>
  <conditionalFormatting sqref="AE7:XFD7">
    <cfRule type="containsText" dxfId="61" priority="86" operator="containsText" text="Favorable">
      <formula>NOT(ISERROR(SEARCH("Favorable",AE7)))</formula>
    </cfRule>
  </conditionalFormatting>
  <conditionalFormatting sqref="AE7:XFD7">
    <cfRule type="containsText" dxfId="60" priority="84" operator="containsText" text="Danger">
      <formula>NOT(ISERROR(SEARCH("Danger",AE7)))</formula>
    </cfRule>
  </conditionalFormatting>
  <conditionalFormatting sqref="AE7:AQ7">
    <cfRule type="containsText" dxfId="59" priority="74" operator="containsText" text="Rhédibitoire">
      <formula>NOT(ISERROR(SEARCH("Rhédibitoire",AE7)))</formula>
    </cfRule>
    <cfRule type="containsText" dxfId="58" priority="78" operator="containsText" text="Danger">
      <formula>NOT(ISERROR(SEARCH("Danger",AE7)))</formula>
    </cfRule>
    <cfRule type="containsText" dxfId="57" priority="79" operator="containsText" text="Vigilance">
      <formula>NOT(ISERROR(SEARCH("Vigilance",AE7)))</formula>
    </cfRule>
    <cfRule type="containsText" dxfId="56" priority="80" operator="containsText" text="Favorable">
      <formula>NOT(ISERROR(SEARCH("Favorable",AE7)))</formula>
    </cfRule>
  </conditionalFormatting>
  <conditionalFormatting sqref="A6">
    <cfRule type="containsText" dxfId="55" priority="65" operator="containsText" text="Favorable">
      <formula>NOT(ISERROR(SEARCH("Favorable",A6)))</formula>
    </cfRule>
    <cfRule type="containsText" dxfId="54" priority="66" operator="containsText" text="Rédhibitoire">
      <formula>NOT(ISERROR(SEARCH("Rédhibitoire",A6)))</formula>
    </cfRule>
    <cfRule type="containsText" dxfId="53" priority="67" operator="containsText" text="Danger">
      <formula>NOT(ISERROR(SEARCH("Danger",A6)))</formula>
    </cfRule>
    <cfRule type="containsText" dxfId="52" priority="68" operator="containsText" text="Vigilance">
      <formula>NOT(ISERROR(SEARCH("Vigilance",A6)))</formula>
    </cfRule>
  </conditionalFormatting>
  <conditionalFormatting sqref="A6">
    <cfRule type="containsText" dxfId="51" priority="62" operator="containsText" text="Danger">
      <formula>NOT(ISERROR(SEARCH("Danger",A6)))</formula>
    </cfRule>
    <cfRule type="containsText" dxfId="50" priority="63" operator="containsText" text="Favorable">
      <formula>NOT(ISERROR(SEARCH("Favorable",A6)))</formula>
    </cfRule>
    <cfRule type="containsText" dxfId="49" priority="64" operator="containsText" text="Vigilance">
      <formula>NOT(ISERROR(SEARCH("Vigilance",A6)))</formula>
    </cfRule>
  </conditionalFormatting>
  <conditionalFormatting sqref="A6">
    <cfRule type="containsText" dxfId="48" priority="61" operator="containsText" text="Rédhibitoire">
      <formula>NOT(ISERROR(SEARCH("Rédhibitoire",A6)))</formula>
    </cfRule>
  </conditionalFormatting>
  <conditionalFormatting sqref="A6">
    <cfRule type="containsText" dxfId="47" priority="57" operator="containsText" text="Danger">
      <formula>NOT(ISERROR(SEARCH("Danger",A6)))</formula>
    </cfRule>
    <cfRule type="containsText" dxfId="46" priority="58" operator="containsText" text="Vigilance">
      <formula>NOT(ISERROR(SEARCH("Vigilance",A6)))</formula>
    </cfRule>
    <cfRule type="containsText" dxfId="45" priority="59" operator="containsText" text="Favorable">
      <formula>NOT(ISERROR(SEARCH("Favorable",A6)))</formula>
    </cfRule>
    <cfRule type="containsText" dxfId="44" priority="60" operator="containsText" text="Rédhibitoire">
      <formula>NOT(ISERROR(SEARCH("Rédhibitoire",A6)))</formula>
    </cfRule>
  </conditionalFormatting>
  <conditionalFormatting sqref="A10">
    <cfRule type="containsText" dxfId="43" priority="37" operator="containsText" text="Vigilance">
      <formula>NOT(ISERROR(SEARCH("Vigilance",A10)))</formula>
    </cfRule>
    <cfRule type="containsText" dxfId="42" priority="38" operator="containsText" text="Rédhibitoire">
      <formula>NOT(ISERROR(SEARCH("Rédhibitoire",A10)))</formula>
    </cfRule>
    <cfRule type="containsText" dxfId="41" priority="39" operator="containsText" text="Danger">
      <formula>NOT(ISERROR(SEARCH("Danger",A10)))</formula>
    </cfRule>
    <cfRule type="containsText" dxfId="40" priority="40" operator="containsText" text="Favorable">
      <formula>NOT(ISERROR(SEARCH("Favorable",A10)))</formula>
    </cfRule>
  </conditionalFormatting>
  <conditionalFormatting sqref="A10">
    <cfRule type="containsText" dxfId="39" priority="42" operator="containsText" text="Danger">
      <formula>NOT(ISERROR(SEARCH("Danger",A10)))</formula>
    </cfRule>
    <cfRule type="containsText" dxfId="38" priority="43" operator="containsText" text="Favorable">
      <formula>NOT(ISERROR(SEARCH("Favorable",A10)))</formula>
    </cfRule>
    <cfRule type="containsText" dxfId="37" priority="44" operator="containsText" text="Vigilance">
      <formula>NOT(ISERROR(SEARCH("Vigilance",A10)))</formula>
    </cfRule>
  </conditionalFormatting>
  <conditionalFormatting sqref="A10">
    <cfRule type="containsText" dxfId="36" priority="41" operator="containsText" text="Rédhibitoire">
      <formula>NOT(ISERROR(SEARCH("Rédhibitoire",A10)))</formula>
    </cfRule>
  </conditionalFormatting>
  <conditionalFormatting sqref="A10">
    <cfRule type="containsText" dxfId="35" priority="33" operator="containsText" text="Danger">
      <formula>NOT(ISERROR(SEARCH("Danger",A10)))</formula>
    </cfRule>
    <cfRule type="containsText" dxfId="34" priority="34" operator="containsText" text="Vigilance">
      <formula>NOT(ISERROR(SEARCH("Vigilance",A10)))</formula>
    </cfRule>
    <cfRule type="containsText" dxfId="33" priority="35" operator="containsText" text="Favorable">
      <formula>NOT(ISERROR(SEARCH("Favorable",A10)))</formula>
    </cfRule>
    <cfRule type="containsText" dxfId="32" priority="36" operator="containsText" text="Rédhibitoire">
      <formula>NOT(ISERROR(SEARCH("Rédhibitoire",A10)))</formula>
    </cfRule>
  </conditionalFormatting>
  <conditionalFormatting sqref="A14:A15">
    <cfRule type="containsText" dxfId="31" priority="29" operator="containsText" text="Favorable">
      <formula>NOT(ISERROR(SEARCH("Favorable",A14)))</formula>
    </cfRule>
    <cfRule type="containsText" dxfId="30" priority="30" operator="containsText" text="Rédhibitoire">
      <formula>NOT(ISERROR(SEARCH("Rédhibitoire",A14)))</formula>
    </cfRule>
    <cfRule type="containsText" dxfId="29" priority="31" operator="containsText" text="Danger">
      <formula>NOT(ISERROR(SEARCH("Danger",A14)))</formula>
    </cfRule>
    <cfRule type="containsText" dxfId="28" priority="32" operator="containsText" text="Vigilance">
      <formula>NOT(ISERROR(SEARCH("Vigilance",A14)))</formula>
    </cfRule>
  </conditionalFormatting>
  <conditionalFormatting sqref="A14:A15">
    <cfRule type="containsText" dxfId="27" priority="26" operator="containsText" text="Danger">
      <formula>NOT(ISERROR(SEARCH("Danger",A14)))</formula>
    </cfRule>
    <cfRule type="containsText" dxfId="26" priority="27" operator="containsText" text="Favorable">
      <formula>NOT(ISERROR(SEARCH("Favorable",A14)))</formula>
    </cfRule>
    <cfRule type="containsText" dxfId="25" priority="28" operator="containsText" text="Vigilance">
      <formula>NOT(ISERROR(SEARCH("Vigilance",A14)))</formula>
    </cfRule>
  </conditionalFormatting>
  <conditionalFormatting sqref="A14:A15">
    <cfRule type="containsText" dxfId="24" priority="25" operator="containsText" text="Rédhibitoire">
      <formula>NOT(ISERROR(SEARCH("Rédhibitoire",A14)))</formula>
    </cfRule>
  </conditionalFormatting>
  <conditionalFormatting sqref="A14:A15">
    <cfRule type="containsText" dxfId="23" priority="21" operator="containsText" text="Danger">
      <formula>NOT(ISERROR(SEARCH("Danger",A14)))</formula>
    </cfRule>
    <cfRule type="containsText" dxfId="22" priority="22" operator="containsText" text="Vigilance">
      <formula>NOT(ISERROR(SEARCH("Vigilance",A14)))</formula>
    </cfRule>
    <cfRule type="containsText" dxfId="21" priority="23" operator="containsText" text="Favorable">
      <formula>NOT(ISERROR(SEARCH("Favorable",A14)))</formula>
    </cfRule>
    <cfRule type="containsText" dxfId="20" priority="24" operator="containsText" text="Rédhibitoire">
      <formula>NOT(ISERROR(SEARCH("Rédhibitoire",A14)))</formula>
    </cfRule>
  </conditionalFormatting>
  <conditionalFormatting sqref="A2 A8:XFD9 A16:XFD22 A5:XFD5 G4:XFD4 A49:XFD1048576 A6:C7 A23 A25 A12:XFD13 A10:A11 F10:XFD11 C10:D11 O23:XFD48 O6:XFD7 E6:L7 M1:XFD1 E2:XFD2 H3:XFD3 M14:XFD15 A14:K15">
    <cfRule type="containsText" dxfId="19" priority="17" operator="containsText" text="Rédhibitoire">
      <formula>NOT(ISERROR(SEARCH("Rédhibitoire",A1)))</formula>
    </cfRule>
    <cfRule type="containsText" dxfId="18" priority="18" operator="containsText" text="Favorable">
      <formula>NOT(ISERROR(SEARCH("Favorable",A1)))</formula>
    </cfRule>
    <cfRule type="containsText" dxfId="17" priority="19" operator="containsText" text="Danger">
      <formula>NOT(ISERROR(SEARCH("Danger",A1)))</formula>
    </cfRule>
    <cfRule type="containsText" dxfId="16" priority="20" operator="containsText" text="Vigilance">
      <formula>NOT(ISERROR(SEARCH("Vigilance",A1)))</formula>
    </cfRule>
  </conditionalFormatting>
  <conditionalFormatting sqref="D6:D7">
    <cfRule type="containsText" dxfId="15" priority="13" operator="containsText" text="Rédhibitoire">
      <formula>NOT(ISERROR(SEARCH("Rédhibitoire",D6)))</formula>
    </cfRule>
    <cfRule type="containsText" dxfId="14" priority="14" operator="containsText" text="Favorable">
      <formula>NOT(ISERROR(SEARCH("Favorable",D6)))</formula>
    </cfRule>
    <cfRule type="containsText" dxfId="13" priority="15" operator="containsText" text="Danger">
      <formula>NOT(ISERROR(SEARCH("Danger",D6)))</formula>
    </cfRule>
    <cfRule type="containsText" dxfId="12" priority="16" operator="containsText" text="Vigilance">
      <formula>NOT(ISERROR(SEARCH("Vigilance",D6)))</formula>
    </cfRule>
  </conditionalFormatting>
  <conditionalFormatting sqref="B11">
    <cfRule type="containsText" dxfId="11" priority="9" operator="containsText" text="Rédhibitoire">
      <formula>NOT(ISERROR(SEARCH("Rédhibitoire",B11)))</formula>
    </cfRule>
    <cfRule type="containsText" dxfId="10" priority="10" operator="containsText" text="Favorable">
      <formula>NOT(ISERROR(SEARCH("Favorable",B11)))</formula>
    </cfRule>
    <cfRule type="containsText" dxfId="9" priority="11" operator="containsText" text="Danger">
      <formula>NOT(ISERROR(SEARCH("Danger",B11)))</formula>
    </cfRule>
    <cfRule type="containsText" dxfId="8" priority="12" operator="containsText" text="Vigilance">
      <formula>NOT(ISERROR(SEARCH("Vigilance",B11)))</formula>
    </cfRule>
  </conditionalFormatting>
  <conditionalFormatting sqref="E10">
    <cfRule type="containsText" dxfId="7" priority="5" operator="containsText" text="Rédhibitoire">
      <formula>NOT(ISERROR(SEARCH("Rédhibitoire",E10)))</formula>
    </cfRule>
    <cfRule type="containsText" dxfId="6" priority="6" operator="containsText" text="Favorable">
      <formula>NOT(ISERROR(SEARCH("Favorable",E10)))</formula>
    </cfRule>
    <cfRule type="containsText" dxfId="5" priority="7" operator="containsText" text="Danger">
      <formula>NOT(ISERROR(SEARCH("Danger",E10)))</formula>
    </cfRule>
    <cfRule type="containsText" dxfId="4" priority="8" operator="containsText" text="Vigilance">
      <formula>NOT(ISERROR(SEARCH("Vigilance",E10)))</formula>
    </cfRule>
  </conditionalFormatting>
  <conditionalFormatting sqref="E11">
    <cfRule type="containsText" dxfId="3" priority="1" operator="containsText" text="Rédhibitoire">
      <formula>NOT(ISERROR(SEARCH("Rédhibitoire",E11)))</formula>
    </cfRule>
    <cfRule type="containsText" dxfId="2" priority="2" operator="containsText" text="Favorable">
      <formula>NOT(ISERROR(SEARCH("Favorable",E11)))</formula>
    </cfRule>
    <cfRule type="containsText" dxfId="1" priority="3" operator="containsText" text="Danger">
      <formula>NOT(ISERROR(SEARCH("Danger",E11)))</formula>
    </cfRule>
    <cfRule type="containsText" dxfId="0" priority="4" operator="containsText" text="Vigilance">
      <formula>NOT(ISERROR(SEARCH("Vigilance",E11)))</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tabColor theme="2" tint="-0.249977111117893"/>
  </sheetPr>
  <dimension ref="A1:CC3307"/>
  <sheetViews>
    <sheetView topLeftCell="B12" zoomScale="80" zoomScaleNormal="80" workbookViewId="0">
      <selection activeCell="P19" sqref="P19"/>
    </sheetView>
  </sheetViews>
  <sheetFormatPr baseColWidth="10" defaultColWidth="11.453125" defaultRowHeight="15.5" x14ac:dyDescent="0.35"/>
  <cols>
    <col min="1" max="1" width="8.1796875" style="2" customWidth="1"/>
    <col min="2" max="2" width="11.453125" style="13"/>
    <col min="3" max="3" width="3.54296875" style="2" customWidth="1"/>
    <col min="4" max="14" width="11.453125" style="2"/>
    <col min="15" max="15" width="14.453125" style="2" customWidth="1"/>
    <col min="16" max="16" width="11.453125" style="21"/>
    <col min="17" max="17" width="11.453125" style="10"/>
    <col min="18" max="23" width="11.453125" style="181"/>
    <col min="24" max="24" width="4.81640625" style="181" customWidth="1"/>
    <col min="25" max="25" width="3.54296875" style="2" customWidth="1"/>
    <col min="26" max="26" width="11.453125" style="13"/>
    <col min="27" max="16384" width="11.453125" style="2"/>
  </cols>
  <sheetData>
    <row r="1" spans="1:81" ht="36" customHeight="1" x14ac:dyDescent="0.35">
      <c r="B1" s="2"/>
      <c r="Z1" s="2"/>
    </row>
    <row r="2" spans="1:81" s="11" customFormat="1" ht="33" customHeight="1" x14ac:dyDescent="0.35">
      <c r="A2" s="2"/>
      <c r="B2" s="2"/>
      <c r="C2" s="2"/>
      <c r="D2" s="802" t="s">
        <v>24</v>
      </c>
      <c r="E2" s="802"/>
      <c r="F2" s="802"/>
      <c r="G2" s="802"/>
      <c r="H2" s="802"/>
      <c r="I2" s="802"/>
      <c r="J2" s="802"/>
      <c r="K2" s="802"/>
      <c r="L2" s="802"/>
      <c r="M2" s="802"/>
      <c r="N2" s="802"/>
      <c r="O2" s="802"/>
      <c r="P2" s="802"/>
      <c r="Q2" s="802"/>
      <c r="R2" s="802"/>
      <c r="S2" s="802"/>
      <c r="T2" s="802"/>
      <c r="U2" s="802"/>
      <c r="V2" s="802"/>
      <c r="W2" s="802"/>
      <c r="X2" s="80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ht="6.75" customHeight="1" thickBot="1" x14ac:dyDescent="0.4">
      <c r="B3" s="2"/>
      <c r="Z3" s="2"/>
    </row>
    <row r="4" spans="1:81" s="12" customFormat="1" ht="21" customHeight="1" thickBot="1" x14ac:dyDescent="0.5">
      <c r="D4" s="806" t="s">
        <v>31</v>
      </c>
      <c r="E4" s="807"/>
      <c r="F4" s="807"/>
      <c r="G4" s="807"/>
      <c r="H4" s="807"/>
      <c r="I4" s="807"/>
      <c r="J4" s="807"/>
      <c r="K4" s="807"/>
      <c r="L4" s="807"/>
      <c r="M4" s="807"/>
      <c r="N4" s="807"/>
      <c r="O4" s="808"/>
      <c r="P4" s="806" t="s">
        <v>122</v>
      </c>
      <c r="Q4" s="807"/>
      <c r="R4" s="807"/>
      <c r="S4" s="807"/>
      <c r="T4" s="807"/>
      <c r="U4" s="807"/>
      <c r="V4" s="807"/>
      <c r="W4" s="807"/>
      <c r="X4" s="808"/>
    </row>
    <row r="5" spans="1:81" ht="25" customHeight="1" x14ac:dyDescent="0.35">
      <c r="B5" s="2"/>
      <c r="D5" s="815" t="s">
        <v>126</v>
      </c>
      <c r="E5" s="816"/>
      <c r="F5" s="816"/>
      <c r="G5" s="816"/>
      <c r="H5" s="816"/>
      <c r="I5" s="816"/>
      <c r="J5" s="816"/>
      <c r="K5" s="816"/>
      <c r="L5" s="816"/>
      <c r="M5" s="816"/>
      <c r="N5" s="816"/>
      <c r="O5" s="817"/>
      <c r="P5" s="812" t="s">
        <v>130</v>
      </c>
      <c r="Q5" s="813"/>
      <c r="R5" s="813"/>
      <c r="S5" s="813"/>
      <c r="T5" s="813"/>
      <c r="U5" s="813"/>
      <c r="V5" s="813"/>
      <c r="W5" s="813"/>
      <c r="X5" s="814"/>
      <c r="Z5" s="2"/>
    </row>
    <row r="6" spans="1:81" ht="25" customHeight="1" x14ac:dyDescent="0.35">
      <c r="B6" s="2"/>
      <c r="D6" s="809" t="s">
        <v>232</v>
      </c>
      <c r="E6" s="810"/>
      <c r="F6" s="810"/>
      <c r="G6" s="810"/>
      <c r="H6" s="810"/>
      <c r="I6" s="810"/>
      <c r="J6" s="810"/>
      <c r="K6" s="810"/>
      <c r="L6" s="810"/>
      <c r="M6" s="810"/>
      <c r="N6" s="810"/>
      <c r="O6" s="811"/>
      <c r="P6" s="812" t="s">
        <v>37</v>
      </c>
      <c r="Q6" s="813"/>
      <c r="R6" s="813"/>
      <c r="S6" s="813"/>
      <c r="T6" s="813"/>
      <c r="U6" s="813"/>
      <c r="V6" s="813"/>
      <c r="W6" s="813"/>
      <c r="X6" s="814"/>
      <c r="Z6" s="2"/>
    </row>
    <row r="7" spans="1:81" ht="25" customHeight="1" x14ac:dyDescent="0.35">
      <c r="B7" s="2"/>
      <c r="D7" s="809" t="s">
        <v>39</v>
      </c>
      <c r="E7" s="810"/>
      <c r="F7" s="810"/>
      <c r="G7" s="810"/>
      <c r="H7" s="810"/>
      <c r="I7" s="810"/>
      <c r="J7" s="810"/>
      <c r="K7" s="810"/>
      <c r="L7" s="810"/>
      <c r="M7" s="810"/>
      <c r="N7" s="810"/>
      <c r="O7" s="811"/>
      <c r="P7" s="812" t="s">
        <v>38</v>
      </c>
      <c r="Q7" s="813"/>
      <c r="R7" s="813"/>
      <c r="S7" s="813"/>
      <c r="T7" s="813"/>
      <c r="U7" s="813"/>
      <c r="V7" s="813"/>
      <c r="W7" s="813"/>
      <c r="X7" s="814"/>
      <c r="Z7" s="2"/>
    </row>
    <row r="8" spans="1:81" ht="25" customHeight="1" x14ac:dyDescent="0.35">
      <c r="B8" s="2"/>
      <c r="D8" s="809" t="s">
        <v>28</v>
      </c>
      <c r="E8" s="810"/>
      <c r="F8" s="810"/>
      <c r="G8" s="810"/>
      <c r="H8" s="810"/>
      <c r="I8" s="810"/>
      <c r="J8" s="810"/>
      <c r="K8" s="810"/>
      <c r="L8" s="810"/>
      <c r="M8" s="810"/>
      <c r="N8" s="810"/>
      <c r="O8" s="811"/>
      <c r="P8" s="812" t="s">
        <v>118</v>
      </c>
      <c r="Q8" s="813"/>
      <c r="R8" s="813"/>
      <c r="S8" s="813"/>
      <c r="T8" s="813"/>
      <c r="U8" s="813"/>
      <c r="V8" s="813"/>
      <c r="W8" s="813"/>
      <c r="X8" s="814"/>
      <c r="Z8" s="2"/>
    </row>
    <row r="9" spans="1:81" ht="25" customHeight="1" x14ac:dyDescent="0.35">
      <c r="B9" s="2"/>
      <c r="D9" s="809" t="s">
        <v>30</v>
      </c>
      <c r="E9" s="810"/>
      <c r="F9" s="810"/>
      <c r="G9" s="810"/>
      <c r="H9" s="810"/>
      <c r="I9" s="810"/>
      <c r="J9" s="810"/>
      <c r="K9" s="810"/>
      <c r="L9" s="810"/>
      <c r="M9" s="810"/>
      <c r="N9" s="810"/>
      <c r="O9" s="811"/>
      <c r="P9" s="812" t="s">
        <v>117</v>
      </c>
      <c r="Q9" s="813"/>
      <c r="R9" s="813"/>
      <c r="S9" s="813"/>
      <c r="T9" s="813"/>
      <c r="U9" s="281"/>
      <c r="V9" s="281"/>
      <c r="W9" s="281"/>
      <c r="X9" s="282"/>
      <c r="Z9" s="2"/>
    </row>
    <row r="10" spans="1:81" ht="25" customHeight="1" x14ac:dyDescent="0.35">
      <c r="B10" s="2"/>
      <c r="D10" s="809" t="s">
        <v>127</v>
      </c>
      <c r="E10" s="810"/>
      <c r="F10" s="810"/>
      <c r="G10" s="810"/>
      <c r="H10" s="810"/>
      <c r="I10" s="810"/>
      <c r="J10" s="810"/>
      <c r="K10" s="810"/>
      <c r="L10" s="810"/>
      <c r="M10" s="810"/>
      <c r="N10" s="810"/>
      <c r="O10" s="811"/>
      <c r="P10" s="298" t="s">
        <v>42</v>
      </c>
      <c r="Q10" s="299"/>
      <c r="R10" s="299"/>
      <c r="S10" s="299"/>
      <c r="T10" s="299"/>
      <c r="U10" s="299"/>
      <c r="V10" s="299"/>
      <c r="W10" s="299"/>
      <c r="X10" s="300"/>
      <c r="Z10" s="2"/>
    </row>
    <row r="11" spans="1:81" ht="25" customHeight="1" x14ac:dyDescent="0.35">
      <c r="B11" s="2"/>
      <c r="D11" s="809" t="s">
        <v>40</v>
      </c>
      <c r="E11" s="810"/>
      <c r="F11" s="810"/>
      <c r="G11" s="810"/>
      <c r="H11" s="810"/>
      <c r="I11" s="810"/>
      <c r="J11" s="810"/>
      <c r="K11" s="810"/>
      <c r="L11" s="810"/>
      <c r="M11" s="810"/>
      <c r="N11" s="810"/>
      <c r="O11" s="811"/>
      <c r="P11" s="298" t="s">
        <v>41</v>
      </c>
      <c r="Q11" s="299"/>
      <c r="R11" s="299"/>
      <c r="S11" s="299"/>
      <c r="T11" s="299"/>
      <c r="U11" s="299"/>
      <c r="V11" s="299"/>
      <c r="W11" s="299"/>
      <c r="X11" s="300"/>
      <c r="Z11" s="2"/>
    </row>
    <row r="12" spans="1:81" ht="25" customHeight="1" x14ac:dyDescent="0.35">
      <c r="B12" s="2"/>
      <c r="D12" s="809" t="s">
        <v>277</v>
      </c>
      <c r="E12" s="810"/>
      <c r="F12" s="810"/>
      <c r="G12" s="810"/>
      <c r="H12" s="810"/>
      <c r="I12" s="810"/>
      <c r="J12" s="810"/>
      <c r="K12" s="810"/>
      <c r="L12" s="810"/>
      <c r="M12" s="810"/>
      <c r="N12" s="810"/>
      <c r="O12" s="811"/>
      <c r="P12" s="812" t="s">
        <v>279</v>
      </c>
      <c r="Q12" s="813"/>
      <c r="R12" s="813"/>
      <c r="S12" s="813"/>
      <c r="T12" s="813"/>
      <c r="U12" s="813"/>
      <c r="V12" s="299"/>
      <c r="W12" s="299"/>
      <c r="X12" s="300"/>
      <c r="Z12" s="2"/>
    </row>
    <row r="13" spans="1:81" ht="32.5" customHeight="1" x14ac:dyDescent="0.35">
      <c r="B13" s="2"/>
      <c r="D13" s="809" t="s">
        <v>128</v>
      </c>
      <c r="E13" s="810"/>
      <c r="F13" s="810"/>
      <c r="G13" s="810"/>
      <c r="H13" s="810"/>
      <c r="I13" s="810"/>
      <c r="J13" s="810"/>
      <c r="K13" s="810"/>
      <c r="L13" s="810"/>
      <c r="M13" s="810"/>
      <c r="N13" s="810"/>
      <c r="O13" s="811"/>
      <c r="P13" s="298" t="s">
        <v>129</v>
      </c>
      <c r="Q13" s="299"/>
      <c r="R13" s="299"/>
      <c r="S13" s="299"/>
      <c r="T13" s="299"/>
      <c r="U13" s="299"/>
      <c r="V13" s="299"/>
      <c r="W13" s="299"/>
      <c r="X13" s="300"/>
      <c r="Z13" s="2"/>
    </row>
    <row r="14" spans="1:81" ht="25" customHeight="1" x14ac:dyDescent="0.35">
      <c r="B14" s="2"/>
      <c r="D14" s="809" t="s">
        <v>32</v>
      </c>
      <c r="E14" s="810"/>
      <c r="F14" s="810"/>
      <c r="G14" s="810"/>
      <c r="H14" s="810"/>
      <c r="I14" s="810"/>
      <c r="J14" s="810"/>
      <c r="K14" s="810"/>
      <c r="L14" s="810"/>
      <c r="M14" s="810"/>
      <c r="N14" s="810"/>
      <c r="O14" s="811"/>
      <c r="P14" s="298" t="s">
        <v>119</v>
      </c>
      <c r="Q14" s="283"/>
      <c r="R14" s="283"/>
      <c r="S14" s="283"/>
      <c r="T14" s="283"/>
      <c r="U14" s="283"/>
      <c r="V14" s="283"/>
      <c r="W14" s="283"/>
      <c r="X14" s="284"/>
      <c r="Z14" s="2"/>
    </row>
    <row r="15" spans="1:81" ht="25" customHeight="1" x14ac:dyDescent="0.35">
      <c r="B15" s="2"/>
      <c r="D15" s="809" t="s">
        <v>233</v>
      </c>
      <c r="E15" s="810"/>
      <c r="F15" s="810"/>
      <c r="G15" s="810"/>
      <c r="H15" s="810"/>
      <c r="I15" s="810"/>
      <c r="J15" s="810"/>
      <c r="K15" s="810"/>
      <c r="L15" s="810"/>
      <c r="M15" s="810"/>
      <c r="N15" s="810"/>
      <c r="O15" s="811"/>
      <c r="P15" s="803" t="s">
        <v>33</v>
      </c>
      <c r="Q15" s="804"/>
      <c r="R15" s="804"/>
      <c r="S15" s="804"/>
      <c r="T15" s="804"/>
      <c r="U15" s="804"/>
      <c r="V15" s="804"/>
      <c r="W15" s="804"/>
      <c r="X15" s="805"/>
      <c r="Z15" s="2"/>
    </row>
    <row r="16" spans="1:81" ht="25" customHeight="1" x14ac:dyDescent="0.35">
      <c r="B16" s="2"/>
      <c r="D16" s="809" t="s">
        <v>25</v>
      </c>
      <c r="E16" s="810"/>
      <c r="F16" s="810"/>
      <c r="G16" s="810"/>
      <c r="H16" s="810"/>
      <c r="I16" s="810"/>
      <c r="J16" s="810"/>
      <c r="K16" s="810"/>
      <c r="L16" s="810"/>
      <c r="M16" s="810"/>
      <c r="N16" s="810"/>
      <c r="O16" s="811"/>
      <c r="P16" s="812" t="s">
        <v>43</v>
      </c>
      <c r="Q16" s="813"/>
      <c r="R16" s="813"/>
      <c r="S16" s="813"/>
      <c r="T16" s="813"/>
      <c r="U16" s="813"/>
      <c r="V16" s="813"/>
      <c r="W16" s="813"/>
      <c r="X16" s="814"/>
      <c r="Z16" s="2"/>
    </row>
    <row r="17" spans="2:26" ht="24.75" customHeight="1" x14ac:dyDescent="0.35">
      <c r="B17" s="2"/>
      <c r="D17" s="809" t="s">
        <v>151</v>
      </c>
      <c r="E17" s="810"/>
      <c r="F17" s="810"/>
      <c r="G17" s="810"/>
      <c r="H17" s="810"/>
      <c r="I17" s="810"/>
      <c r="J17" s="810"/>
      <c r="K17" s="810"/>
      <c r="L17" s="810"/>
      <c r="M17" s="810"/>
      <c r="N17" s="810"/>
      <c r="O17" s="811"/>
      <c r="P17" s="803" t="s">
        <v>165</v>
      </c>
      <c r="Q17" s="804"/>
      <c r="R17" s="804"/>
      <c r="S17" s="804"/>
      <c r="T17" s="804"/>
      <c r="U17" s="804"/>
      <c r="V17" s="804"/>
      <c r="W17" s="804"/>
      <c r="X17" s="805"/>
      <c r="Z17" s="2"/>
    </row>
    <row r="18" spans="2:26" ht="25" customHeight="1" x14ac:dyDescent="0.35">
      <c r="B18" s="2"/>
      <c r="D18" s="809" t="s">
        <v>27</v>
      </c>
      <c r="E18" s="810"/>
      <c r="F18" s="810"/>
      <c r="G18" s="810"/>
      <c r="H18" s="810"/>
      <c r="I18" s="810"/>
      <c r="J18" s="810"/>
      <c r="K18" s="810"/>
      <c r="L18" s="810"/>
      <c r="M18" s="810"/>
      <c r="N18" s="810"/>
      <c r="O18" s="811"/>
      <c r="P18" s="812" t="s">
        <v>27</v>
      </c>
      <c r="Q18" s="813"/>
      <c r="R18" s="813"/>
      <c r="S18" s="813"/>
      <c r="T18" s="813"/>
      <c r="U18" s="813"/>
      <c r="V18" s="813"/>
      <c r="W18" s="813"/>
      <c r="X18" s="814"/>
      <c r="Z18" s="2"/>
    </row>
    <row r="19" spans="2:26" ht="25" customHeight="1" x14ac:dyDescent="0.35">
      <c r="B19" s="2"/>
      <c r="D19" s="809" t="s">
        <v>234</v>
      </c>
      <c r="E19" s="810"/>
      <c r="F19" s="810"/>
      <c r="G19" s="810"/>
      <c r="H19" s="810"/>
      <c r="I19" s="810"/>
      <c r="J19" s="810"/>
      <c r="K19" s="810"/>
      <c r="L19" s="810"/>
      <c r="M19" s="810"/>
      <c r="N19" s="810"/>
      <c r="O19" s="811"/>
      <c r="P19" s="298" t="s">
        <v>34</v>
      </c>
      <c r="Q19" s="299"/>
      <c r="R19" s="299"/>
      <c r="S19" s="299"/>
      <c r="T19" s="299"/>
      <c r="U19" s="299"/>
      <c r="V19" s="299"/>
      <c r="W19" s="299"/>
      <c r="X19" s="300"/>
      <c r="Z19" s="2"/>
    </row>
    <row r="20" spans="2:26" ht="25" customHeight="1" x14ac:dyDescent="0.35">
      <c r="B20" s="2"/>
      <c r="D20" s="809" t="s">
        <v>314</v>
      </c>
      <c r="E20" s="810"/>
      <c r="F20" s="810"/>
      <c r="G20" s="810"/>
      <c r="H20" s="810"/>
      <c r="I20" s="810"/>
      <c r="J20" s="810"/>
      <c r="K20" s="810"/>
      <c r="L20" s="810"/>
      <c r="M20" s="810"/>
      <c r="N20" s="810"/>
      <c r="O20" s="811"/>
      <c r="P20" s="812" t="s">
        <v>313</v>
      </c>
      <c r="Q20" s="813"/>
      <c r="R20" s="813"/>
      <c r="S20" s="813"/>
      <c r="T20" s="281"/>
      <c r="U20" s="281"/>
      <c r="V20" s="281"/>
      <c r="W20" s="281"/>
      <c r="X20" s="282"/>
      <c r="Z20" s="2"/>
    </row>
    <row r="21" spans="2:26" ht="25" customHeight="1" x14ac:dyDescent="0.35">
      <c r="B21" s="2"/>
      <c r="D21" s="809" t="s">
        <v>26</v>
      </c>
      <c r="E21" s="810"/>
      <c r="F21" s="810"/>
      <c r="G21" s="810"/>
      <c r="H21" s="810"/>
      <c r="I21" s="810"/>
      <c r="J21" s="810"/>
      <c r="K21" s="810"/>
      <c r="L21" s="810"/>
      <c r="M21" s="810"/>
      <c r="N21" s="810"/>
      <c r="O21" s="811"/>
      <c r="P21" s="285" t="s">
        <v>44</v>
      </c>
      <c r="Q21" s="286"/>
      <c r="R21" s="286"/>
      <c r="S21" s="286"/>
      <c r="T21" s="286"/>
      <c r="U21" s="286"/>
      <c r="V21" s="286"/>
      <c r="W21" s="286"/>
      <c r="X21" s="287"/>
      <c r="Z21" s="2"/>
    </row>
    <row r="22" spans="2:26" ht="25" customHeight="1" x14ac:dyDescent="0.35">
      <c r="B22" s="2"/>
      <c r="D22" s="809" t="s">
        <v>29</v>
      </c>
      <c r="E22" s="810"/>
      <c r="F22" s="810"/>
      <c r="G22" s="810"/>
      <c r="H22" s="810"/>
      <c r="I22" s="810"/>
      <c r="J22" s="810"/>
      <c r="K22" s="810"/>
      <c r="L22" s="810"/>
      <c r="M22" s="810"/>
      <c r="N22" s="810"/>
      <c r="O22" s="811"/>
      <c r="P22" s="298" t="s">
        <v>120</v>
      </c>
      <c r="Q22" s="281"/>
      <c r="R22" s="281"/>
      <c r="S22" s="281"/>
      <c r="T22" s="281"/>
      <c r="U22" s="281"/>
      <c r="V22" s="281"/>
      <c r="W22" s="281"/>
      <c r="X22" s="313"/>
      <c r="Z22" s="2"/>
    </row>
    <row r="23" spans="2:26" ht="25" customHeight="1" x14ac:dyDescent="0.35">
      <c r="B23" s="2"/>
      <c r="D23" s="821" t="s">
        <v>36</v>
      </c>
      <c r="E23" s="810"/>
      <c r="F23" s="810"/>
      <c r="G23" s="810"/>
      <c r="H23" s="810"/>
      <c r="I23" s="810"/>
      <c r="J23" s="810"/>
      <c r="K23" s="810"/>
      <c r="L23" s="810"/>
      <c r="M23" s="810"/>
      <c r="N23" s="810"/>
      <c r="O23" s="822"/>
      <c r="P23" s="312" t="s">
        <v>36</v>
      </c>
      <c r="Q23" s="312"/>
      <c r="R23" s="312"/>
      <c r="S23" s="312"/>
      <c r="T23" s="312"/>
      <c r="U23" s="312"/>
      <c r="V23" s="312"/>
      <c r="W23" s="312"/>
      <c r="X23" s="314"/>
      <c r="Z23" s="2"/>
    </row>
    <row r="24" spans="2:26" ht="27.65" customHeight="1" thickBot="1" x14ac:dyDescent="0.4">
      <c r="B24" s="2"/>
      <c r="D24" s="818" t="s">
        <v>278</v>
      </c>
      <c r="E24" s="819"/>
      <c r="F24" s="819"/>
      <c r="G24" s="819"/>
      <c r="H24" s="819"/>
      <c r="I24" s="819"/>
      <c r="J24" s="819"/>
      <c r="K24" s="819"/>
      <c r="L24" s="819"/>
      <c r="M24" s="819"/>
      <c r="N24" s="819"/>
      <c r="O24" s="820"/>
      <c r="P24" s="315" t="s">
        <v>278</v>
      </c>
      <c r="Q24" s="316"/>
      <c r="R24" s="316"/>
      <c r="S24" s="316"/>
      <c r="T24" s="316"/>
      <c r="U24" s="316"/>
      <c r="V24" s="316"/>
      <c r="W24" s="316"/>
      <c r="X24" s="317"/>
      <c r="Z24" s="2"/>
    </row>
    <row r="25" spans="2:26" x14ac:dyDescent="0.35">
      <c r="B25" s="2"/>
      <c r="Z25" s="2"/>
    </row>
    <row r="26" spans="2:26" x14ac:dyDescent="0.35">
      <c r="B26" s="2"/>
      <c r="Z26" s="2"/>
    </row>
    <row r="27" spans="2:26" x14ac:dyDescent="0.35">
      <c r="B27" s="2"/>
      <c r="Z27" s="2"/>
    </row>
    <row r="28" spans="2:26" x14ac:dyDescent="0.35">
      <c r="B28" s="2"/>
      <c r="Z28" s="2"/>
    </row>
    <row r="29" spans="2:26" x14ac:dyDescent="0.35">
      <c r="B29" s="2"/>
      <c r="Z29" s="2"/>
    </row>
    <row r="30" spans="2:26" x14ac:dyDescent="0.35">
      <c r="B30" s="2"/>
      <c r="Z30" s="2"/>
    </row>
    <row r="31" spans="2:26" x14ac:dyDescent="0.35">
      <c r="B31" s="2"/>
      <c r="Z31" s="2"/>
    </row>
    <row r="32" spans="2:26" x14ac:dyDescent="0.35">
      <c r="B32" s="2"/>
      <c r="Z32" s="2"/>
    </row>
    <row r="33" spans="2:26" x14ac:dyDescent="0.35">
      <c r="B33" s="2"/>
      <c r="Z33" s="2"/>
    </row>
    <row r="34" spans="2:26" x14ac:dyDescent="0.35">
      <c r="B34" s="2"/>
      <c r="Z34" s="2"/>
    </row>
    <row r="35" spans="2:26" x14ac:dyDescent="0.35">
      <c r="B35" s="2"/>
      <c r="Z35" s="2"/>
    </row>
    <row r="36" spans="2:26" x14ac:dyDescent="0.35">
      <c r="B36" s="2"/>
      <c r="Z36" s="2"/>
    </row>
    <row r="37" spans="2:26" x14ac:dyDescent="0.35">
      <c r="B37" s="2"/>
      <c r="Z37" s="2"/>
    </row>
    <row r="38" spans="2:26" x14ac:dyDescent="0.35">
      <c r="B38" s="2"/>
      <c r="Z38" s="2"/>
    </row>
    <row r="39" spans="2:26" x14ac:dyDescent="0.35">
      <c r="B39" s="2"/>
      <c r="Z39" s="2"/>
    </row>
    <row r="40" spans="2:26" x14ac:dyDescent="0.35">
      <c r="B40" s="2"/>
      <c r="Z40" s="2"/>
    </row>
    <row r="41" spans="2:26" x14ac:dyDescent="0.35">
      <c r="B41" s="2"/>
      <c r="Z41" s="2"/>
    </row>
    <row r="42" spans="2:26" x14ac:dyDescent="0.35">
      <c r="B42" s="2"/>
      <c r="Z42" s="2"/>
    </row>
    <row r="43" spans="2:26" x14ac:dyDescent="0.35">
      <c r="B43" s="2"/>
      <c r="Z43" s="2"/>
    </row>
    <row r="44" spans="2:26" x14ac:dyDescent="0.35">
      <c r="B44" s="2"/>
      <c r="Z44" s="2"/>
    </row>
    <row r="45" spans="2:26" x14ac:dyDescent="0.35">
      <c r="B45" s="2"/>
      <c r="Z45" s="2"/>
    </row>
    <row r="46" spans="2:26" x14ac:dyDescent="0.35">
      <c r="B46" s="2"/>
      <c r="Z46" s="2"/>
    </row>
    <row r="47" spans="2:26" x14ac:dyDescent="0.35">
      <c r="B47" s="2"/>
      <c r="Z47" s="2"/>
    </row>
    <row r="48" spans="2:26" x14ac:dyDescent="0.35">
      <c r="B48" s="2"/>
      <c r="Z48" s="2"/>
    </row>
    <row r="49" spans="2:26" x14ac:dyDescent="0.35">
      <c r="B49" s="2"/>
      <c r="Z49" s="2"/>
    </row>
    <row r="50" spans="2:26" x14ac:dyDescent="0.35">
      <c r="B50" s="2"/>
      <c r="Z50" s="2"/>
    </row>
    <row r="51" spans="2:26" x14ac:dyDescent="0.35">
      <c r="B51" s="2"/>
      <c r="Z51" s="2"/>
    </row>
    <row r="52" spans="2:26" x14ac:dyDescent="0.35">
      <c r="B52" s="2"/>
      <c r="Z52" s="2"/>
    </row>
    <row r="53" spans="2:26" x14ac:dyDescent="0.35">
      <c r="B53" s="2"/>
      <c r="Z53" s="2"/>
    </row>
    <row r="54" spans="2:26" x14ac:dyDescent="0.35">
      <c r="B54" s="2"/>
      <c r="Z54" s="2"/>
    </row>
    <row r="55" spans="2:26" x14ac:dyDescent="0.35">
      <c r="B55" s="2"/>
      <c r="Z55" s="2"/>
    </row>
    <row r="56" spans="2:26" x14ac:dyDescent="0.35">
      <c r="B56" s="2"/>
      <c r="Z56" s="2"/>
    </row>
    <row r="57" spans="2:26" x14ac:dyDescent="0.35">
      <c r="B57" s="2"/>
      <c r="Z57" s="2"/>
    </row>
    <row r="58" spans="2:26" x14ac:dyDescent="0.35">
      <c r="B58" s="2"/>
      <c r="Z58" s="2"/>
    </row>
    <row r="59" spans="2:26" x14ac:dyDescent="0.35">
      <c r="B59" s="2"/>
      <c r="Z59" s="2"/>
    </row>
    <row r="60" spans="2:26" x14ac:dyDescent="0.35">
      <c r="B60" s="2"/>
      <c r="Z60" s="2"/>
    </row>
    <row r="61" spans="2:26" x14ac:dyDescent="0.35">
      <c r="B61" s="2"/>
      <c r="Z61" s="2"/>
    </row>
    <row r="62" spans="2:26" x14ac:dyDescent="0.35">
      <c r="B62" s="2"/>
      <c r="Z62" s="2"/>
    </row>
    <row r="63" spans="2:26" x14ac:dyDescent="0.35">
      <c r="B63" s="2"/>
      <c r="Z63" s="2"/>
    </row>
    <row r="64" spans="2:26" x14ac:dyDescent="0.35">
      <c r="B64" s="2"/>
      <c r="Z64" s="2"/>
    </row>
    <row r="65" spans="2:26" x14ac:dyDescent="0.35">
      <c r="B65" s="2"/>
      <c r="Z65" s="2"/>
    </row>
    <row r="66" spans="2:26" x14ac:dyDescent="0.35">
      <c r="B66" s="2"/>
      <c r="Z66" s="2"/>
    </row>
    <row r="67" spans="2:26" x14ac:dyDescent="0.35">
      <c r="B67" s="2"/>
      <c r="Z67" s="2"/>
    </row>
    <row r="68" spans="2:26" x14ac:dyDescent="0.35">
      <c r="B68" s="2"/>
      <c r="Z68" s="2"/>
    </row>
    <row r="69" spans="2:26" x14ac:dyDescent="0.35">
      <c r="B69" s="2"/>
      <c r="Z69" s="2"/>
    </row>
    <row r="70" spans="2:26" x14ac:dyDescent="0.35">
      <c r="B70" s="2"/>
      <c r="Z70" s="2"/>
    </row>
    <row r="71" spans="2:26" x14ac:dyDescent="0.35">
      <c r="B71" s="2"/>
      <c r="Z71" s="2"/>
    </row>
    <row r="72" spans="2:26" x14ac:dyDescent="0.35">
      <c r="B72" s="2"/>
      <c r="Z72" s="2"/>
    </row>
    <row r="73" spans="2:26" x14ac:dyDescent="0.35">
      <c r="B73" s="2"/>
      <c r="Z73" s="2"/>
    </row>
    <row r="74" spans="2:26" x14ac:dyDescent="0.35">
      <c r="B74" s="2"/>
      <c r="Z74" s="2"/>
    </row>
    <row r="75" spans="2:26" x14ac:dyDescent="0.35">
      <c r="B75" s="2"/>
      <c r="Z75" s="2"/>
    </row>
    <row r="76" spans="2:26" x14ac:dyDescent="0.35">
      <c r="B76" s="2"/>
      <c r="Z76" s="2"/>
    </row>
    <row r="77" spans="2:26" x14ac:dyDescent="0.35">
      <c r="B77" s="2"/>
      <c r="Z77" s="2"/>
    </row>
    <row r="78" spans="2:26" x14ac:dyDescent="0.35">
      <c r="B78" s="2"/>
      <c r="Z78" s="2"/>
    </row>
    <row r="79" spans="2:26" x14ac:dyDescent="0.35">
      <c r="B79" s="2"/>
      <c r="Z79" s="2"/>
    </row>
    <row r="80" spans="2:26" x14ac:dyDescent="0.35">
      <c r="B80" s="2"/>
      <c r="Z80" s="2"/>
    </row>
    <row r="81" spans="2:26" x14ac:dyDescent="0.35">
      <c r="B81" s="2"/>
      <c r="Z81" s="2"/>
    </row>
    <row r="82" spans="2:26" x14ac:dyDescent="0.35">
      <c r="B82" s="2"/>
      <c r="Z82" s="2"/>
    </row>
    <row r="83" spans="2:26" x14ac:dyDescent="0.35">
      <c r="B83" s="2"/>
      <c r="Z83" s="2"/>
    </row>
    <row r="84" spans="2:26" x14ac:dyDescent="0.35">
      <c r="B84" s="2"/>
      <c r="Z84" s="2"/>
    </row>
    <row r="85" spans="2:26" x14ac:dyDescent="0.35">
      <c r="B85" s="2"/>
      <c r="Z85" s="2"/>
    </row>
    <row r="86" spans="2:26" x14ac:dyDescent="0.35">
      <c r="B86" s="2"/>
      <c r="Z86" s="2"/>
    </row>
    <row r="87" spans="2:26" x14ac:dyDescent="0.35">
      <c r="B87" s="2"/>
      <c r="Z87" s="2"/>
    </row>
    <row r="88" spans="2:26" x14ac:dyDescent="0.35">
      <c r="B88" s="2"/>
      <c r="Z88" s="2"/>
    </row>
    <row r="89" spans="2:26" x14ac:dyDescent="0.35">
      <c r="B89" s="2"/>
      <c r="Z89" s="2"/>
    </row>
    <row r="90" spans="2:26" x14ac:dyDescent="0.35">
      <c r="B90" s="2"/>
      <c r="Z90" s="2"/>
    </row>
    <row r="91" spans="2:26" x14ac:dyDescent="0.35">
      <c r="B91" s="2"/>
      <c r="Z91" s="2"/>
    </row>
    <row r="92" spans="2:26" x14ac:dyDescent="0.35">
      <c r="B92" s="2"/>
      <c r="Z92" s="2"/>
    </row>
    <row r="93" spans="2:26" x14ac:dyDescent="0.35">
      <c r="B93" s="2"/>
      <c r="Z93" s="2"/>
    </row>
    <row r="94" spans="2:26" x14ac:dyDescent="0.35">
      <c r="B94" s="2"/>
      <c r="Z94" s="2"/>
    </row>
    <row r="95" spans="2:26" x14ac:dyDescent="0.35">
      <c r="B95" s="2"/>
      <c r="Z95" s="2"/>
    </row>
    <row r="96" spans="2:26" x14ac:dyDescent="0.35">
      <c r="B96" s="2"/>
      <c r="Z96" s="2"/>
    </row>
    <row r="97" spans="2:26" x14ac:dyDescent="0.35">
      <c r="B97" s="2"/>
      <c r="Z97" s="2"/>
    </row>
    <row r="98" spans="2:26" x14ac:dyDescent="0.35">
      <c r="B98" s="2"/>
      <c r="Z98" s="2"/>
    </row>
    <row r="99" spans="2:26" x14ac:dyDescent="0.35">
      <c r="B99" s="2"/>
      <c r="Z99" s="2"/>
    </row>
    <row r="100" spans="2:26" x14ac:dyDescent="0.35">
      <c r="B100" s="2"/>
      <c r="Z100" s="2"/>
    </row>
    <row r="101" spans="2:26" x14ac:dyDescent="0.35">
      <c r="B101" s="2"/>
      <c r="Z101" s="2"/>
    </row>
    <row r="102" spans="2:26" x14ac:dyDescent="0.35">
      <c r="B102" s="2"/>
      <c r="Z102" s="2"/>
    </row>
    <row r="103" spans="2:26" x14ac:dyDescent="0.35">
      <c r="B103" s="2"/>
      <c r="Z103" s="2"/>
    </row>
    <row r="104" spans="2:26" x14ac:dyDescent="0.35">
      <c r="B104" s="2"/>
      <c r="Z104" s="2"/>
    </row>
    <row r="105" spans="2:26" x14ac:dyDescent="0.35">
      <c r="B105" s="2"/>
      <c r="Z105" s="2"/>
    </row>
    <row r="106" spans="2:26" x14ac:dyDescent="0.35">
      <c r="B106" s="2"/>
      <c r="Z106" s="2"/>
    </row>
    <row r="107" spans="2:26" x14ac:dyDescent="0.35">
      <c r="B107" s="2"/>
      <c r="Z107" s="2"/>
    </row>
    <row r="108" spans="2:26" x14ac:dyDescent="0.35">
      <c r="B108" s="2"/>
      <c r="Z108" s="2"/>
    </row>
    <row r="109" spans="2:26" x14ac:dyDescent="0.35">
      <c r="B109" s="2"/>
      <c r="Z109" s="2"/>
    </row>
    <row r="110" spans="2:26" x14ac:dyDescent="0.35">
      <c r="B110" s="2"/>
      <c r="Z110" s="2"/>
    </row>
    <row r="111" spans="2:26" x14ac:dyDescent="0.35">
      <c r="B111" s="2"/>
      <c r="Z111" s="2"/>
    </row>
    <row r="112" spans="2:26" x14ac:dyDescent="0.35">
      <c r="B112" s="2"/>
      <c r="Z112" s="2"/>
    </row>
    <row r="113" spans="2:26" x14ac:dyDescent="0.35">
      <c r="B113" s="2"/>
      <c r="Z113" s="2"/>
    </row>
    <row r="114" spans="2:26" x14ac:dyDescent="0.35">
      <c r="B114" s="2"/>
      <c r="Z114" s="2"/>
    </row>
    <row r="115" spans="2:26" x14ac:dyDescent="0.35">
      <c r="B115" s="2"/>
      <c r="Z115" s="2"/>
    </row>
    <row r="116" spans="2:26" x14ac:dyDescent="0.35">
      <c r="B116" s="2"/>
      <c r="Z116" s="2"/>
    </row>
    <row r="117" spans="2:26" x14ac:dyDescent="0.35">
      <c r="B117" s="2"/>
      <c r="Z117" s="2"/>
    </row>
    <row r="118" spans="2:26" x14ac:dyDescent="0.35">
      <c r="B118" s="2"/>
      <c r="Z118" s="2"/>
    </row>
    <row r="119" spans="2:26" x14ac:dyDescent="0.35">
      <c r="B119" s="2"/>
      <c r="Z119" s="2"/>
    </row>
    <row r="120" spans="2:26" x14ac:dyDescent="0.35">
      <c r="B120" s="2"/>
      <c r="Z120" s="2"/>
    </row>
    <row r="121" spans="2:26" x14ac:dyDescent="0.35">
      <c r="B121" s="2"/>
      <c r="Z121" s="2"/>
    </row>
    <row r="122" spans="2:26" x14ac:dyDescent="0.35">
      <c r="B122" s="2"/>
      <c r="Z122" s="2"/>
    </row>
    <row r="123" spans="2:26" x14ac:dyDescent="0.35">
      <c r="B123" s="2"/>
      <c r="Z123" s="2"/>
    </row>
    <row r="124" spans="2:26" x14ac:dyDescent="0.35">
      <c r="B124" s="2"/>
      <c r="Z124" s="2"/>
    </row>
    <row r="125" spans="2:26" x14ac:dyDescent="0.35">
      <c r="B125" s="2"/>
      <c r="Z125" s="2"/>
    </row>
    <row r="126" spans="2:26" x14ac:dyDescent="0.35">
      <c r="B126" s="2"/>
      <c r="Z126" s="2"/>
    </row>
    <row r="127" spans="2:26" x14ac:dyDescent="0.35">
      <c r="B127" s="2"/>
      <c r="Z127" s="2"/>
    </row>
    <row r="128" spans="2:26" x14ac:dyDescent="0.35">
      <c r="B128" s="2"/>
      <c r="Z128" s="2"/>
    </row>
    <row r="129" spans="2:26" x14ac:dyDescent="0.35">
      <c r="B129" s="2"/>
      <c r="Z129" s="2"/>
    </row>
    <row r="130" spans="2:26" x14ac:dyDescent="0.35">
      <c r="B130" s="2"/>
      <c r="Z130" s="2"/>
    </row>
    <row r="131" spans="2:26" x14ac:dyDescent="0.35">
      <c r="B131" s="2"/>
      <c r="Z131" s="2"/>
    </row>
    <row r="132" spans="2:26" x14ac:dyDescent="0.35">
      <c r="B132" s="2"/>
      <c r="Z132" s="2"/>
    </row>
    <row r="133" spans="2:26" x14ac:dyDescent="0.35">
      <c r="B133" s="2"/>
      <c r="Z133" s="2"/>
    </row>
    <row r="134" spans="2:26" x14ac:dyDescent="0.35">
      <c r="B134" s="2"/>
      <c r="Z134" s="2"/>
    </row>
    <row r="135" spans="2:26" x14ac:dyDescent="0.35">
      <c r="B135" s="2"/>
      <c r="Z135" s="2"/>
    </row>
    <row r="136" spans="2:26" x14ac:dyDescent="0.35">
      <c r="B136" s="2"/>
      <c r="Z136" s="2"/>
    </row>
    <row r="137" spans="2:26" x14ac:dyDescent="0.35">
      <c r="B137" s="2"/>
      <c r="Z137" s="2"/>
    </row>
    <row r="138" spans="2:26" x14ac:dyDescent="0.35">
      <c r="B138" s="2"/>
      <c r="Z138" s="2"/>
    </row>
    <row r="139" spans="2:26" x14ac:dyDescent="0.35">
      <c r="B139" s="2"/>
      <c r="Z139" s="2"/>
    </row>
    <row r="140" spans="2:26" x14ac:dyDescent="0.35">
      <c r="B140" s="2"/>
      <c r="Z140" s="2"/>
    </row>
    <row r="141" spans="2:26" x14ac:dyDescent="0.35">
      <c r="B141" s="2"/>
      <c r="Z141" s="2"/>
    </row>
    <row r="142" spans="2:26" x14ac:dyDescent="0.35">
      <c r="B142" s="2"/>
      <c r="Z142" s="2"/>
    </row>
    <row r="143" spans="2:26" x14ac:dyDescent="0.35">
      <c r="B143" s="2"/>
      <c r="Z143" s="2"/>
    </row>
    <row r="144" spans="2:26" x14ac:dyDescent="0.35">
      <c r="B144" s="2"/>
      <c r="Z144" s="2"/>
    </row>
    <row r="145" spans="2:26" x14ac:dyDescent="0.35">
      <c r="B145" s="2"/>
      <c r="Z145" s="2"/>
    </row>
    <row r="146" spans="2:26" x14ac:dyDescent="0.35">
      <c r="B146" s="2"/>
      <c r="Z146" s="2"/>
    </row>
    <row r="147" spans="2:26" x14ac:dyDescent="0.35">
      <c r="B147" s="2"/>
      <c r="Z147" s="2"/>
    </row>
    <row r="148" spans="2:26" x14ac:dyDescent="0.35">
      <c r="B148" s="2"/>
      <c r="Z148" s="2"/>
    </row>
    <row r="149" spans="2:26" x14ac:dyDescent="0.35">
      <c r="B149" s="2"/>
      <c r="Z149" s="2"/>
    </row>
    <row r="150" spans="2:26" x14ac:dyDescent="0.35">
      <c r="B150" s="2"/>
      <c r="Z150" s="2"/>
    </row>
    <row r="151" spans="2:26" x14ac:dyDescent="0.35">
      <c r="B151" s="2"/>
      <c r="Z151" s="2"/>
    </row>
    <row r="152" spans="2:26" x14ac:dyDescent="0.35">
      <c r="B152" s="2"/>
      <c r="Z152" s="2"/>
    </row>
    <row r="153" spans="2:26" x14ac:dyDescent="0.35">
      <c r="B153" s="2"/>
      <c r="Z153" s="2"/>
    </row>
    <row r="154" spans="2:26" x14ac:dyDescent="0.35">
      <c r="B154" s="2"/>
      <c r="Z154" s="2"/>
    </row>
    <row r="155" spans="2:26" x14ac:dyDescent="0.35">
      <c r="B155" s="2"/>
      <c r="Z155" s="2"/>
    </row>
    <row r="156" spans="2:26" x14ac:dyDescent="0.35">
      <c r="B156" s="2"/>
      <c r="Z156" s="2"/>
    </row>
    <row r="157" spans="2:26" x14ac:dyDescent="0.35">
      <c r="B157" s="2"/>
      <c r="Z157" s="2"/>
    </row>
    <row r="158" spans="2:26" x14ac:dyDescent="0.35">
      <c r="B158" s="2"/>
      <c r="Z158" s="2"/>
    </row>
    <row r="159" spans="2:26" x14ac:dyDescent="0.35">
      <c r="B159" s="2"/>
      <c r="Z159" s="2"/>
    </row>
    <row r="160" spans="2:26" x14ac:dyDescent="0.35">
      <c r="B160" s="2"/>
      <c r="Z160" s="2"/>
    </row>
    <row r="161" spans="2:26" x14ac:dyDescent="0.35">
      <c r="B161" s="2"/>
      <c r="Z161" s="2"/>
    </row>
    <row r="162" spans="2:26" x14ac:dyDescent="0.35">
      <c r="B162" s="2"/>
      <c r="Z162" s="2"/>
    </row>
    <row r="163" spans="2:26" x14ac:dyDescent="0.35">
      <c r="B163" s="2"/>
      <c r="Z163" s="2"/>
    </row>
    <row r="164" spans="2:26" x14ac:dyDescent="0.35">
      <c r="B164" s="2"/>
      <c r="Z164" s="2"/>
    </row>
    <row r="165" spans="2:26" x14ac:dyDescent="0.35">
      <c r="B165" s="2"/>
      <c r="Z165" s="2"/>
    </row>
    <row r="166" spans="2:26" x14ac:dyDescent="0.35">
      <c r="B166" s="2"/>
      <c r="Z166" s="2"/>
    </row>
    <row r="167" spans="2:26" x14ac:dyDescent="0.35">
      <c r="B167" s="2"/>
      <c r="Z167" s="2"/>
    </row>
    <row r="168" spans="2:26" x14ac:dyDescent="0.35">
      <c r="B168" s="2"/>
      <c r="Z168" s="2"/>
    </row>
    <row r="169" spans="2:26" x14ac:dyDescent="0.35">
      <c r="B169" s="2"/>
      <c r="Z169" s="2"/>
    </row>
    <row r="170" spans="2:26" x14ac:dyDescent="0.35">
      <c r="B170" s="2"/>
      <c r="Z170" s="2"/>
    </row>
    <row r="171" spans="2:26" x14ac:dyDescent="0.35">
      <c r="B171" s="2"/>
      <c r="Z171" s="2"/>
    </row>
    <row r="172" spans="2:26" x14ac:dyDescent="0.35">
      <c r="B172" s="2"/>
      <c r="Z172" s="2"/>
    </row>
    <row r="173" spans="2:26" x14ac:dyDescent="0.35">
      <c r="B173" s="2"/>
      <c r="Z173" s="2"/>
    </row>
    <row r="174" spans="2:26" x14ac:dyDescent="0.35">
      <c r="B174" s="2"/>
      <c r="Z174" s="2"/>
    </row>
    <row r="175" spans="2:26" x14ac:dyDescent="0.35">
      <c r="B175" s="2"/>
      <c r="Z175" s="2"/>
    </row>
    <row r="176" spans="2:26" x14ac:dyDescent="0.35">
      <c r="B176" s="2"/>
      <c r="Z176" s="2"/>
    </row>
    <row r="177" spans="2:26" x14ac:dyDescent="0.35">
      <c r="B177" s="2"/>
      <c r="Z177" s="2"/>
    </row>
    <row r="178" spans="2:26" x14ac:dyDescent="0.35">
      <c r="B178" s="2"/>
      <c r="Z178" s="2"/>
    </row>
    <row r="179" spans="2:26" x14ac:dyDescent="0.35">
      <c r="B179" s="2"/>
      <c r="Z179" s="2"/>
    </row>
    <row r="180" spans="2:26" x14ac:dyDescent="0.35">
      <c r="B180" s="2"/>
      <c r="Z180" s="2"/>
    </row>
    <row r="181" spans="2:26" x14ac:dyDescent="0.35">
      <c r="B181" s="2"/>
      <c r="Z181" s="2"/>
    </row>
    <row r="182" spans="2:26" x14ac:dyDescent="0.35">
      <c r="B182" s="2"/>
      <c r="Z182" s="2"/>
    </row>
    <row r="183" spans="2:26" x14ac:dyDescent="0.35">
      <c r="B183" s="2"/>
      <c r="Z183" s="2"/>
    </row>
    <row r="184" spans="2:26" x14ac:dyDescent="0.35">
      <c r="B184" s="2"/>
      <c r="Z184" s="2"/>
    </row>
    <row r="185" spans="2:26" x14ac:dyDescent="0.35">
      <c r="B185" s="2"/>
      <c r="Z185" s="2"/>
    </row>
    <row r="186" spans="2:26" x14ac:dyDescent="0.35">
      <c r="B186" s="2"/>
      <c r="Z186" s="2"/>
    </row>
    <row r="187" spans="2:26" x14ac:dyDescent="0.35">
      <c r="B187" s="2"/>
      <c r="Z187" s="2"/>
    </row>
    <row r="188" spans="2:26" x14ac:dyDescent="0.35">
      <c r="B188" s="2"/>
      <c r="Z188" s="2"/>
    </row>
    <row r="189" spans="2:26" x14ac:dyDescent="0.35">
      <c r="B189" s="2"/>
      <c r="Z189" s="2"/>
    </row>
    <row r="190" spans="2:26" x14ac:dyDescent="0.35">
      <c r="B190" s="2"/>
      <c r="Z190" s="2"/>
    </row>
    <row r="191" spans="2:26" x14ac:dyDescent="0.35">
      <c r="B191" s="2"/>
      <c r="Z191" s="2"/>
    </row>
    <row r="192" spans="2:26" x14ac:dyDescent="0.35">
      <c r="B192" s="2"/>
      <c r="Z192" s="2"/>
    </row>
    <row r="193" spans="2:26" x14ac:dyDescent="0.35">
      <c r="B193" s="2"/>
      <c r="Z193" s="2"/>
    </row>
    <row r="194" spans="2:26" x14ac:dyDescent="0.35">
      <c r="B194" s="2"/>
      <c r="Z194" s="2"/>
    </row>
    <row r="195" spans="2:26" x14ac:dyDescent="0.35">
      <c r="B195" s="2"/>
      <c r="Z195" s="2"/>
    </row>
    <row r="196" spans="2:26" x14ac:dyDescent="0.35">
      <c r="B196" s="2"/>
      <c r="Z196" s="2"/>
    </row>
    <row r="197" spans="2:26" x14ac:dyDescent="0.35">
      <c r="B197" s="2"/>
      <c r="Z197" s="2"/>
    </row>
    <row r="198" spans="2:26" x14ac:dyDescent="0.35">
      <c r="B198" s="2"/>
      <c r="Z198" s="2"/>
    </row>
    <row r="199" spans="2:26" x14ac:dyDescent="0.35">
      <c r="B199" s="2"/>
      <c r="Z199" s="2"/>
    </row>
    <row r="200" spans="2:26" x14ac:dyDescent="0.35">
      <c r="B200" s="2"/>
      <c r="Z200" s="2"/>
    </row>
    <row r="201" spans="2:26" x14ac:dyDescent="0.35">
      <c r="B201" s="2"/>
      <c r="Z201" s="2"/>
    </row>
    <row r="202" spans="2:26" x14ac:dyDescent="0.35">
      <c r="B202" s="2"/>
      <c r="Z202" s="2"/>
    </row>
    <row r="203" spans="2:26" x14ac:dyDescent="0.35">
      <c r="B203" s="2"/>
      <c r="Z203" s="2"/>
    </row>
    <row r="204" spans="2:26" x14ac:dyDescent="0.35">
      <c r="B204" s="2"/>
      <c r="Z204" s="2"/>
    </row>
    <row r="205" spans="2:26" x14ac:dyDescent="0.35">
      <c r="B205" s="2"/>
      <c r="Z205" s="2"/>
    </row>
    <row r="206" spans="2:26" x14ac:dyDescent="0.35">
      <c r="B206" s="2"/>
      <c r="Z206" s="2"/>
    </row>
    <row r="207" spans="2:26" x14ac:dyDescent="0.35">
      <c r="B207" s="2"/>
      <c r="Z207" s="2"/>
    </row>
    <row r="208" spans="2:26" x14ac:dyDescent="0.35">
      <c r="B208" s="2"/>
      <c r="Z208" s="2"/>
    </row>
    <row r="209" spans="2:26" x14ac:dyDescent="0.35">
      <c r="B209" s="2"/>
      <c r="Z209" s="2"/>
    </row>
    <row r="210" spans="2:26" x14ac:dyDescent="0.35">
      <c r="B210" s="2"/>
      <c r="Z210" s="2"/>
    </row>
    <row r="211" spans="2:26" x14ac:dyDescent="0.35">
      <c r="B211" s="2"/>
      <c r="Z211" s="2"/>
    </row>
    <row r="212" spans="2:26" x14ac:dyDescent="0.35">
      <c r="B212" s="2"/>
      <c r="Z212" s="2"/>
    </row>
    <row r="213" spans="2:26" x14ac:dyDescent="0.35">
      <c r="B213" s="2"/>
      <c r="Z213" s="2"/>
    </row>
    <row r="214" spans="2:26" x14ac:dyDescent="0.35">
      <c r="B214" s="2"/>
      <c r="Z214" s="2"/>
    </row>
    <row r="215" spans="2:26" x14ac:dyDescent="0.35">
      <c r="B215" s="2"/>
      <c r="Z215" s="2"/>
    </row>
    <row r="216" spans="2:26" x14ac:dyDescent="0.35">
      <c r="B216" s="2"/>
      <c r="Z216" s="2"/>
    </row>
    <row r="217" spans="2:26" x14ac:dyDescent="0.35">
      <c r="B217" s="2"/>
      <c r="Z217" s="2"/>
    </row>
    <row r="218" spans="2:26" x14ac:dyDescent="0.35">
      <c r="B218" s="2"/>
      <c r="Z218" s="2"/>
    </row>
    <row r="219" spans="2:26" x14ac:dyDescent="0.35">
      <c r="B219" s="2"/>
      <c r="Z219" s="2"/>
    </row>
    <row r="220" spans="2:26" x14ac:dyDescent="0.35">
      <c r="B220" s="2"/>
      <c r="Z220" s="2"/>
    </row>
    <row r="221" spans="2:26" x14ac:dyDescent="0.35">
      <c r="B221" s="2"/>
      <c r="Z221" s="2"/>
    </row>
    <row r="222" spans="2:26" x14ac:dyDescent="0.35">
      <c r="B222" s="2"/>
      <c r="Z222" s="2"/>
    </row>
    <row r="223" spans="2:26" x14ac:dyDescent="0.35">
      <c r="B223" s="2"/>
      <c r="Z223" s="2"/>
    </row>
    <row r="224" spans="2:26" x14ac:dyDescent="0.35">
      <c r="B224" s="2"/>
      <c r="Z224" s="2"/>
    </row>
    <row r="225" spans="2:26" x14ac:dyDescent="0.35">
      <c r="B225" s="2"/>
      <c r="Z225" s="2"/>
    </row>
    <row r="226" spans="2:26" x14ac:dyDescent="0.35">
      <c r="B226" s="2"/>
      <c r="Z226" s="2"/>
    </row>
    <row r="227" spans="2:26" x14ac:dyDescent="0.35">
      <c r="B227" s="2"/>
      <c r="Z227" s="2"/>
    </row>
    <row r="228" spans="2:26" x14ac:dyDescent="0.35">
      <c r="B228" s="2"/>
      <c r="Z228" s="2"/>
    </row>
    <row r="229" spans="2:26" x14ac:dyDescent="0.35">
      <c r="B229" s="2"/>
      <c r="Z229" s="2"/>
    </row>
    <row r="230" spans="2:26" x14ac:dyDescent="0.35">
      <c r="B230" s="2"/>
      <c r="Z230" s="2"/>
    </row>
    <row r="231" spans="2:26" x14ac:dyDescent="0.35">
      <c r="B231" s="2"/>
      <c r="Z231" s="2"/>
    </row>
    <row r="232" spans="2:26" x14ac:dyDescent="0.35">
      <c r="B232" s="2"/>
      <c r="Z232" s="2"/>
    </row>
    <row r="233" spans="2:26" x14ac:dyDescent="0.35">
      <c r="B233" s="2"/>
      <c r="Z233" s="2"/>
    </row>
    <row r="234" spans="2:26" x14ac:dyDescent="0.35">
      <c r="B234" s="2"/>
      <c r="Z234" s="2"/>
    </row>
    <row r="235" spans="2:26" x14ac:dyDescent="0.35">
      <c r="B235" s="2"/>
      <c r="Z235" s="2"/>
    </row>
    <row r="236" spans="2:26" x14ac:dyDescent="0.35">
      <c r="B236" s="2"/>
      <c r="Z236" s="2"/>
    </row>
    <row r="237" spans="2:26" x14ac:dyDescent="0.35">
      <c r="B237" s="2"/>
      <c r="Z237" s="2"/>
    </row>
    <row r="238" spans="2:26" x14ac:dyDescent="0.35">
      <c r="B238" s="2"/>
      <c r="Z238" s="2"/>
    </row>
    <row r="239" spans="2:26" x14ac:dyDescent="0.35">
      <c r="B239" s="2"/>
      <c r="Z239" s="2"/>
    </row>
    <row r="240" spans="2:26" x14ac:dyDescent="0.35">
      <c r="B240" s="2"/>
      <c r="Z240" s="2"/>
    </row>
    <row r="241" spans="2:26" x14ac:dyDescent="0.35">
      <c r="B241" s="2"/>
      <c r="Z241" s="2"/>
    </row>
    <row r="242" spans="2:26" x14ac:dyDescent="0.35">
      <c r="B242" s="2"/>
      <c r="Z242" s="2"/>
    </row>
    <row r="243" spans="2:26" x14ac:dyDescent="0.35">
      <c r="B243" s="2"/>
      <c r="Z243" s="2"/>
    </row>
    <row r="244" spans="2:26" x14ac:dyDescent="0.35">
      <c r="B244" s="2"/>
      <c r="Z244" s="2"/>
    </row>
    <row r="245" spans="2:26" x14ac:dyDescent="0.35">
      <c r="B245" s="2"/>
      <c r="Z245" s="2"/>
    </row>
    <row r="246" spans="2:26" x14ac:dyDescent="0.35">
      <c r="B246" s="2"/>
      <c r="Z246" s="2"/>
    </row>
    <row r="247" spans="2:26" x14ac:dyDescent="0.35">
      <c r="B247" s="2"/>
      <c r="Z247" s="2"/>
    </row>
    <row r="248" spans="2:26" x14ac:dyDescent="0.35">
      <c r="B248" s="2"/>
      <c r="Z248" s="2"/>
    </row>
    <row r="249" spans="2:26" x14ac:dyDescent="0.35">
      <c r="B249" s="2"/>
      <c r="Z249" s="2"/>
    </row>
    <row r="250" spans="2:26" x14ac:dyDescent="0.35">
      <c r="B250" s="2"/>
      <c r="Z250" s="2"/>
    </row>
    <row r="251" spans="2:26" x14ac:dyDescent="0.35">
      <c r="B251" s="2"/>
      <c r="Z251" s="2"/>
    </row>
    <row r="252" spans="2:26" x14ac:dyDescent="0.35">
      <c r="B252" s="2"/>
      <c r="Z252" s="2"/>
    </row>
    <row r="253" spans="2:26" x14ac:dyDescent="0.35">
      <c r="B253" s="2"/>
      <c r="Z253" s="2"/>
    </row>
    <row r="254" spans="2:26" x14ac:dyDescent="0.35">
      <c r="B254" s="2"/>
      <c r="Z254" s="2"/>
    </row>
    <row r="255" spans="2:26" x14ac:dyDescent="0.35">
      <c r="B255" s="2"/>
      <c r="Z255" s="2"/>
    </row>
    <row r="256" spans="2:26" x14ac:dyDescent="0.35">
      <c r="B256" s="2"/>
      <c r="Z256" s="2"/>
    </row>
    <row r="257" spans="2:26" x14ac:dyDescent="0.35">
      <c r="B257" s="2"/>
      <c r="Z257" s="2"/>
    </row>
    <row r="258" spans="2:26" x14ac:dyDescent="0.35">
      <c r="B258" s="2"/>
      <c r="Z258" s="2"/>
    </row>
    <row r="259" spans="2:26" x14ac:dyDescent="0.35">
      <c r="B259" s="2"/>
      <c r="Z259" s="2"/>
    </row>
    <row r="260" spans="2:26" x14ac:dyDescent="0.35">
      <c r="B260" s="2"/>
      <c r="Z260" s="2"/>
    </row>
    <row r="261" spans="2:26" x14ac:dyDescent="0.35">
      <c r="B261" s="2"/>
      <c r="Z261" s="2"/>
    </row>
    <row r="262" spans="2:26" x14ac:dyDescent="0.35">
      <c r="B262" s="2"/>
      <c r="Z262" s="2"/>
    </row>
    <row r="263" spans="2:26" x14ac:dyDescent="0.35">
      <c r="B263" s="2"/>
      <c r="Z263" s="2"/>
    </row>
    <row r="264" spans="2:26" x14ac:dyDescent="0.35">
      <c r="B264" s="2"/>
      <c r="Z264" s="2"/>
    </row>
    <row r="265" spans="2:26" x14ac:dyDescent="0.35">
      <c r="B265" s="2"/>
      <c r="Z265" s="2"/>
    </row>
    <row r="266" spans="2:26" x14ac:dyDescent="0.35">
      <c r="B266" s="2"/>
      <c r="Z266" s="2"/>
    </row>
    <row r="267" spans="2:26" x14ac:dyDescent="0.35">
      <c r="B267" s="2"/>
      <c r="Z267" s="2"/>
    </row>
    <row r="268" spans="2:26" x14ac:dyDescent="0.35">
      <c r="B268" s="2"/>
      <c r="Z268" s="2"/>
    </row>
    <row r="269" spans="2:26" x14ac:dyDescent="0.35">
      <c r="B269" s="2"/>
      <c r="Z269" s="2"/>
    </row>
    <row r="270" spans="2:26" x14ac:dyDescent="0.35">
      <c r="B270" s="2"/>
      <c r="Z270" s="2"/>
    </row>
    <row r="271" spans="2:26" x14ac:dyDescent="0.35">
      <c r="B271" s="2"/>
      <c r="Z271" s="2"/>
    </row>
    <row r="272" spans="2:26" x14ac:dyDescent="0.35">
      <c r="B272" s="2"/>
      <c r="Z272" s="2"/>
    </row>
    <row r="273" spans="2:26" x14ac:dyDescent="0.35">
      <c r="B273" s="2"/>
      <c r="Z273" s="2"/>
    </row>
    <row r="274" spans="2:26" x14ac:dyDescent="0.35">
      <c r="B274" s="2"/>
      <c r="Z274" s="2"/>
    </row>
    <row r="275" spans="2:26" x14ac:dyDescent="0.35">
      <c r="B275" s="2"/>
      <c r="Z275" s="2"/>
    </row>
    <row r="276" spans="2:26" x14ac:dyDescent="0.35">
      <c r="B276" s="2"/>
      <c r="Z276" s="2"/>
    </row>
    <row r="277" spans="2:26" x14ac:dyDescent="0.35">
      <c r="B277" s="2"/>
      <c r="Z277" s="2"/>
    </row>
    <row r="278" spans="2:26" x14ac:dyDescent="0.35">
      <c r="B278" s="2"/>
      <c r="Z278" s="2"/>
    </row>
    <row r="279" spans="2:26" x14ac:dyDescent="0.35">
      <c r="B279" s="2"/>
      <c r="Z279" s="2"/>
    </row>
    <row r="280" spans="2:26" x14ac:dyDescent="0.35">
      <c r="B280" s="2"/>
      <c r="Z280" s="2"/>
    </row>
    <row r="281" spans="2:26" x14ac:dyDescent="0.35">
      <c r="B281" s="2"/>
      <c r="Z281" s="2"/>
    </row>
    <row r="282" spans="2:26" x14ac:dyDescent="0.35">
      <c r="B282" s="2"/>
      <c r="Z282" s="2"/>
    </row>
    <row r="283" spans="2:26" x14ac:dyDescent="0.35">
      <c r="B283" s="2"/>
      <c r="Z283" s="2"/>
    </row>
    <row r="284" spans="2:26" x14ac:dyDescent="0.35">
      <c r="B284" s="2"/>
      <c r="Z284" s="2"/>
    </row>
    <row r="285" spans="2:26" x14ac:dyDescent="0.35">
      <c r="B285" s="2"/>
      <c r="Z285" s="2"/>
    </row>
    <row r="286" spans="2:26" x14ac:dyDescent="0.35">
      <c r="B286" s="2"/>
      <c r="Z286" s="2"/>
    </row>
    <row r="287" spans="2:26" x14ac:dyDescent="0.35">
      <c r="B287" s="2"/>
      <c r="Z287" s="2"/>
    </row>
    <row r="288" spans="2:26" x14ac:dyDescent="0.35">
      <c r="B288" s="2"/>
      <c r="Z288" s="2"/>
    </row>
    <row r="289" spans="2:26" x14ac:dyDescent="0.35">
      <c r="B289" s="2"/>
      <c r="Z289" s="2"/>
    </row>
    <row r="290" spans="2:26" x14ac:dyDescent="0.35">
      <c r="B290" s="2"/>
      <c r="Z290" s="2"/>
    </row>
    <row r="291" spans="2:26" x14ac:dyDescent="0.35">
      <c r="B291" s="2"/>
      <c r="Z291" s="2"/>
    </row>
    <row r="292" spans="2:26" x14ac:dyDescent="0.35">
      <c r="B292" s="2"/>
      <c r="Z292" s="2"/>
    </row>
    <row r="293" spans="2:26" x14ac:dyDescent="0.35">
      <c r="B293" s="2"/>
      <c r="Z293" s="2"/>
    </row>
    <row r="294" spans="2:26" x14ac:dyDescent="0.35">
      <c r="B294" s="2"/>
      <c r="Z294" s="2"/>
    </row>
    <row r="295" spans="2:26" x14ac:dyDescent="0.35">
      <c r="B295" s="2"/>
      <c r="Z295" s="2"/>
    </row>
    <row r="296" spans="2:26" x14ac:dyDescent="0.35">
      <c r="B296" s="2"/>
      <c r="Z296" s="2"/>
    </row>
    <row r="297" spans="2:26" x14ac:dyDescent="0.35">
      <c r="B297" s="2"/>
      <c r="Z297" s="2"/>
    </row>
    <row r="298" spans="2:26" x14ac:dyDescent="0.35">
      <c r="B298" s="2"/>
      <c r="Z298" s="2"/>
    </row>
    <row r="299" spans="2:26" x14ac:dyDescent="0.35">
      <c r="B299" s="2"/>
      <c r="Z299" s="2"/>
    </row>
    <row r="300" spans="2:26" x14ac:dyDescent="0.35">
      <c r="B300" s="2"/>
      <c r="Z300" s="2"/>
    </row>
    <row r="301" spans="2:26" x14ac:dyDescent="0.35">
      <c r="B301" s="2"/>
      <c r="Z301" s="2"/>
    </row>
    <row r="302" spans="2:26" x14ac:dyDescent="0.35">
      <c r="B302" s="2"/>
      <c r="Z302" s="2"/>
    </row>
    <row r="303" spans="2:26" x14ac:dyDescent="0.35">
      <c r="B303" s="2"/>
      <c r="Z303" s="2"/>
    </row>
    <row r="304" spans="2:26" x14ac:dyDescent="0.35">
      <c r="B304" s="2"/>
      <c r="Z304" s="2"/>
    </row>
    <row r="305" spans="2:26" x14ac:dyDescent="0.35">
      <c r="B305" s="2"/>
      <c r="Z305" s="2"/>
    </row>
    <row r="306" spans="2:26" x14ac:dyDescent="0.35">
      <c r="B306" s="2"/>
      <c r="Z306" s="2"/>
    </row>
    <row r="307" spans="2:26" x14ac:dyDescent="0.35">
      <c r="B307" s="2"/>
      <c r="Z307" s="2"/>
    </row>
    <row r="308" spans="2:26" x14ac:dyDescent="0.35">
      <c r="B308" s="2"/>
      <c r="Z308" s="2"/>
    </row>
    <row r="309" spans="2:26" x14ac:dyDescent="0.35">
      <c r="B309" s="2"/>
      <c r="Z309" s="2"/>
    </row>
    <row r="310" spans="2:26" x14ac:dyDescent="0.35">
      <c r="B310" s="2"/>
      <c r="Z310" s="2"/>
    </row>
    <row r="311" spans="2:26" x14ac:dyDescent="0.35">
      <c r="B311" s="2"/>
      <c r="Z311" s="2"/>
    </row>
    <row r="312" spans="2:26" x14ac:dyDescent="0.35">
      <c r="B312" s="2"/>
      <c r="Z312" s="2"/>
    </row>
    <row r="313" spans="2:26" x14ac:dyDescent="0.35">
      <c r="B313" s="2"/>
      <c r="Z313" s="2"/>
    </row>
    <row r="314" spans="2:26" x14ac:dyDescent="0.35">
      <c r="B314" s="2"/>
      <c r="Z314" s="2"/>
    </row>
    <row r="315" spans="2:26" x14ac:dyDescent="0.35">
      <c r="B315" s="2"/>
      <c r="Z315" s="2"/>
    </row>
    <row r="316" spans="2:26" x14ac:dyDescent="0.35">
      <c r="B316" s="2"/>
      <c r="Z316" s="2"/>
    </row>
    <row r="317" spans="2:26" x14ac:dyDescent="0.35">
      <c r="B317" s="2"/>
      <c r="Z317" s="2"/>
    </row>
    <row r="318" spans="2:26" x14ac:dyDescent="0.35">
      <c r="B318" s="2"/>
      <c r="Z318" s="2"/>
    </row>
    <row r="319" spans="2:26" x14ac:dyDescent="0.35">
      <c r="B319" s="2"/>
      <c r="Z319" s="2"/>
    </row>
    <row r="320" spans="2:26" x14ac:dyDescent="0.35">
      <c r="B320" s="2"/>
      <c r="Z320" s="2"/>
    </row>
    <row r="321" spans="2:26" x14ac:dyDescent="0.35">
      <c r="B321" s="2"/>
      <c r="Z321" s="2"/>
    </row>
    <row r="322" spans="2:26" x14ac:dyDescent="0.35">
      <c r="B322" s="2"/>
      <c r="Z322" s="2"/>
    </row>
    <row r="323" spans="2:26" x14ac:dyDescent="0.35">
      <c r="B323" s="2"/>
      <c r="Z323" s="2"/>
    </row>
    <row r="324" spans="2:26" x14ac:dyDescent="0.35">
      <c r="B324" s="2"/>
      <c r="Z324" s="2"/>
    </row>
    <row r="325" spans="2:26" x14ac:dyDescent="0.35">
      <c r="B325" s="2"/>
      <c r="Z325" s="2"/>
    </row>
    <row r="326" spans="2:26" x14ac:dyDescent="0.35">
      <c r="B326" s="2"/>
      <c r="Z326" s="2"/>
    </row>
    <row r="327" spans="2:26" x14ac:dyDescent="0.35">
      <c r="B327" s="2"/>
      <c r="Z327" s="2"/>
    </row>
    <row r="328" spans="2:26" x14ac:dyDescent="0.35">
      <c r="B328" s="2"/>
      <c r="Z328" s="2"/>
    </row>
    <row r="329" spans="2:26" x14ac:dyDescent="0.35">
      <c r="B329" s="2"/>
      <c r="Z329" s="2"/>
    </row>
    <row r="330" spans="2:26" x14ac:dyDescent="0.35">
      <c r="B330" s="2"/>
      <c r="Z330" s="2"/>
    </row>
    <row r="331" spans="2:26" x14ac:dyDescent="0.35">
      <c r="B331" s="2"/>
      <c r="Z331" s="2"/>
    </row>
    <row r="332" spans="2:26" x14ac:dyDescent="0.35">
      <c r="B332" s="2"/>
      <c r="Z332" s="2"/>
    </row>
    <row r="333" spans="2:26" x14ac:dyDescent="0.35">
      <c r="B333" s="2"/>
      <c r="Z333" s="2"/>
    </row>
    <row r="334" spans="2:26" x14ac:dyDescent="0.35">
      <c r="B334" s="2"/>
      <c r="Z334" s="2"/>
    </row>
    <row r="335" spans="2:26" x14ac:dyDescent="0.35">
      <c r="B335" s="2"/>
      <c r="Z335" s="2"/>
    </row>
    <row r="336" spans="2:26" x14ac:dyDescent="0.35">
      <c r="B336" s="2"/>
      <c r="Z336" s="2"/>
    </row>
    <row r="337" spans="2:26" x14ac:dyDescent="0.35">
      <c r="B337" s="2"/>
      <c r="Z337" s="2"/>
    </row>
    <row r="338" spans="2:26" x14ac:dyDescent="0.35">
      <c r="B338" s="2"/>
      <c r="Z338" s="2"/>
    </row>
    <row r="339" spans="2:26" x14ac:dyDescent="0.35">
      <c r="B339" s="2"/>
      <c r="Z339" s="2"/>
    </row>
    <row r="340" spans="2:26" x14ac:dyDescent="0.35">
      <c r="B340" s="2"/>
      <c r="Z340" s="2"/>
    </row>
    <row r="341" spans="2:26" x14ac:dyDescent="0.35">
      <c r="B341" s="2"/>
      <c r="Z341" s="2"/>
    </row>
    <row r="342" spans="2:26" x14ac:dyDescent="0.35">
      <c r="B342" s="2"/>
      <c r="Z342" s="2"/>
    </row>
    <row r="343" spans="2:26" x14ac:dyDescent="0.35">
      <c r="B343" s="2"/>
      <c r="Z343" s="2"/>
    </row>
    <row r="344" spans="2:26" x14ac:dyDescent="0.35">
      <c r="B344" s="2"/>
      <c r="Z344" s="2"/>
    </row>
    <row r="345" spans="2:26" x14ac:dyDescent="0.35">
      <c r="B345" s="2"/>
      <c r="Z345" s="2"/>
    </row>
    <row r="346" spans="2:26" x14ac:dyDescent="0.35">
      <c r="B346" s="2"/>
      <c r="Z346" s="2"/>
    </row>
    <row r="347" spans="2:26" x14ac:dyDescent="0.35">
      <c r="B347" s="2"/>
      <c r="Z347" s="2"/>
    </row>
    <row r="348" spans="2:26" x14ac:dyDescent="0.35">
      <c r="B348" s="2"/>
      <c r="Z348" s="2"/>
    </row>
    <row r="349" spans="2:26" x14ac:dyDescent="0.35">
      <c r="B349" s="2"/>
      <c r="Z349" s="2"/>
    </row>
    <row r="350" spans="2:26" x14ac:dyDescent="0.35">
      <c r="B350" s="2"/>
      <c r="Z350" s="2"/>
    </row>
    <row r="351" spans="2:26" x14ac:dyDescent="0.35">
      <c r="B351" s="2"/>
      <c r="Z351" s="2"/>
    </row>
    <row r="352" spans="2:26" x14ac:dyDescent="0.35">
      <c r="B352" s="2"/>
      <c r="Z352" s="2"/>
    </row>
    <row r="353" spans="2:26" x14ac:dyDescent="0.35">
      <c r="B353" s="2"/>
      <c r="Z353" s="2"/>
    </row>
    <row r="354" spans="2:26" x14ac:dyDescent="0.35">
      <c r="B354" s="2"/>
      <c r="Z354" s="2"/>
    </row>
    <row r="355" spans="2:26" x14ac:dyDescent="0.35">
      <c r="B355" s="2"/>
      <c r="Z355" s="2"/>
    </row>
    <row r="356" spans="2:26" x14ac:dyDescent="0.35">
      <c r="B356" s="2"/>
      <c r="Z356" s="2"/>
    </row>
    <row r="357" spans="2:26" x14ac:dyDescent="0.35">
      <c r="B357" s="2"/>
      <c r="Z357" s="2"/>
    </row>
    <row r="358" spans="2:26" x14ac:dyDescent="0.35">
      <c r="B358" s="2"/>
      <c r="Z358" s="2"/>
    </row>
    <row r="359" spans="2:26" x14ac:dyDescent="0.35">
      <c r="B359" s="2"/>
      <c r="Z359" s="2"/>
    </row>
    <row r="360" spans="2:26" x14ac:dyDescent="0.35">
      <c r="B360" s="2"/>
      <c r="Z360" s="2"/>
    </row>
    <row r="361" spans="2:26" x14ac:dyDescent="0.35">
      <c r="B361" s="2"/>
      <c r="Z361" s="2"/>
    </row>
    <row r="362" spans="2:26" x14ac:dyDescent="0.35">
      <c r="B362" s="2"/>
      <c r="Z362" s="2"/>
    </row>
    <row r="363" spans="2:26" x14ac:dyDescent="0.35">
      <c r="B363" s="2"/>
      <c r="Z363" s="2"/>
    </row>
    <row r="364" spans="2:26" x14ac:dyDescent="0.35">
      <c r="B364" s="2"/>
      <c r="Z364" s="2"/>
    </row>
    <row r="365" spans="2:26" x14ac:dyDescent="0.35">
      <c r="B365" s="2"/>
      <c r="Z365" s="2"/>
    </row>
    <row r="366" spans="2:26" x14ac:dyDescent="0.35">
      <c r="B366" s="2"/>
      <c r="Z366" s="2"/>
    </row>
    <row r="367" spans="2:26" x14ac:dyDescent="0.35">
      <c r="B367" s="2"/>
      <c r="Z367" s="2"/>
    </row>
    <row r="368" spans="2:26" x14ac:dyDescent="0.35">
      <c r="B368" s="2"/>
      <c r="Z368" s="2"/>
    </row>
    <row r="369" spans="2:26" x14ac:dyDescent="0.35">
      <c r="B369" s="2"/>
      <c r="Z369" s="2"/>
    </row>
    <row r="370" spans="2:26" x14ac:dyDescent="0.35">
      <c r="B370" s="2"/>
      <c r="Z370" s="2"/>
    </row>
    <row r="371" spans="2:26" x14ac:dyDescent="0.35">
      <c r="B371" s="2"/>
      <c r="Z371" s="2"/>
    </row>
    <row r="372" spans="2:26" x14ac:dyDescent="0.35">
      <c r="B372" s="2"/>
      <c r="Z372" s="2"/>
    </row>
    <row r="373" spans="2:26" x14ac:dyDescent="0.35">
      <c r="B373" s="2"/>
      <c r="Z373" s="2"/>
    </row>
    <row r="374" spans="2:26" x14ac:dyDescent="0.35">
      <c r="B374" s="2"/>
      <c r="Z374" s="2"/>
    </row>
    <row r="375" spans="2:26" x14ac:dyDescent="0.35">
      <c r="B375" s="2"/>
      <c r="Z375" s="2"/>
    </row>
    <row r="376" spans="2:26" x14ac:dyDescent="0.35">
      <c r="B376" s="2"/>
      <c r="Z376" s="2"/>
    </row>
    <row r="377" spans="2:26" x14ac:dyDescent="0.35">
      <c r="B377" s="2"/>
      <c r="Z377" s="2"/>
    </row>
    <row r="378" spans="2:26" x14ac:dyDescent="0.35">
      <c r="B378" s="2"/>
      <c r="Z378" s="2"/>
    </row>
    <row r="379" spans="2:26" x14ac:dyDescent="0.35">
      <c r="B379" s="2"/>
      <c r="Z379" s="2"/>
    </row>
    <row r="380" spans="2:26" x14ac:dyDescent="0.35">
      <c r="B380" s="2"/>
      <c r="Z380" s="2"/>
    </row>
    <row r="381" spans="2:26" x14ac:dyDescent="0.35">
      <c r="B381" s="2"/>
      <c r="Z381" s="2"/>
    </row>
    <row r="382" spans="2:26" x14ac:dyDescent="0.35">
      <c r="B382" s="2"/>
      <c r="Z382" s="2"/>
    </row>
    <row r="383" spans="2:26" x14ac:dyDescent="0.35">
      <c r="B383" s="2"/>
      <c r="Z383" s="2"/>
    </row>
    <row r="384" spans="2:26" x14ac:dyDescent="0.35">
      <c r="B384" s="2"/>
      <c r="Z384" s="2"/>
    </row>
    <row r="385" spans="2:26" x14ac:dyDescent="0.35">
      <c r="B385" s="2"/>
      <c r="Z385" s="2"/>
    </row>
    <row r="386" spans="2:26" x14ac:dyDescent="0.35">
      <c r="B386" s="2"/>
      <c r="Z386" s="2"/>
    </row>
    <row r="387" spans="2:26" x14ac:dyDescent="0.35">
      <c r="B387" s="2"/>
      <c r="Z387" s="2"/>
    </row>
    <row r="388" spans="2:26" x14ac:dyDescent="0.35">
      <c r="B388" s="2"/>
      <c r="Z388" s="2"/>
    </row>
    <row r="389" spans="2:26" x14ac:dyDescent="0.35">
      <c r="B389" s="2"/>
      <c r="Z389" s="2"/>
    </row>
    <row r="390" spans="2:26" x14ac:dyDescent="0.35">
      <c r="B390" s="2"/>
      <c r="Z390" s="2"/>
    </row>
    <row r="391" spans="2:26" x14ac:dyDescent="0.35">
      <c r="B391" s="2"/>
      <c r="Z391" s="2"/>
    </row>
    <row r="392" spans="2:26" x14ac:dyDescent="0.35">
      <c r="B392" s="2"/>
      <c r="Z392" s="2"/>
    </row>
    <row r="393" spans="2:26" x14ac:dyDescent="0.35">
      <c r="B393" s="2"/>
      <c r="Z393" s="2"/>
    </row>
    <row r="394" spans="2:26" x14ac:dyDescent="0.35">
      <c r="B394" s="2"/>
      <c r="Z394" s="2"/>
    </row>
    <row r="395" spans="2:26" x14ac:dyDescent="0.35">
      <c r="B395" s="2"/>
      <c r="Z395" s="2"/>
    </row>
    <row r="396" spans="2:26" x14ac:dyDescent="0.35">
      <c r="B396" s="2"/>
      <c r="Z396" s="2"/>
    </row>
    <row r="397" spans="2:26" x14ac:dyDescent="0.35">
      <c r="B397" s="2"/>
      <c r="Z397" s="2"/>
    </row>
    <row r="398" spans="2:26" x14ac:dyDescent="0.35">
      <c r="B398" s="2"/>
      <c r="Z398" s="2"/>
    </row>
    <row r="399" spans="2:26" x14ac:dyDescent="0.35">
      <c r="B399" s="2"/>
      <c r="Z399" s="2"/>
    </row>
    <row r="400" spans="2:26" x14ac:dyDescent="0.35">
      <c r="B400" s="2"/>
      <c r="Z400" s="2"/>
    </row>
    <row r="401" spans="2:26" x14ac:dyDescent="0.35">
      <c r="B401" s="2"/>
      <c r="Z401" s="2"/>
    </row>
    <row r="402" spans="2:26" x14ac:dyDescent="0.35">
      <c r="B402" s="2"/>
      <c r="Z402" s="2"/>
    </row>
    <row r="403" spans="2:26" x14ac:dyDescent="0.35">
      <c r="B403" s="2"/>
      <c r="Z403" s="2"/>
    </row>
    <row r="404" spans="2:26" x14ac:dyDescent="0.35">
      <c r="B404" s="2"/>
      <c r="Z404" s="2"/>
    </row>
    <row r="405" spans="2:26" x14ac:dyDescent="0.35">
      <c r="B405" s="2"/>
      <c r="Z405" s="2"/>
    </row>
    <row r="406" spans="2:26" x14ac:dyDescent="0.35">
      <c r="B406" s="2"/>
      <c r="Z406" s="2"/>
    </row>
    <row r="407" spans="2:26" x14ac:dyDescent="0.35">
      <c r="B407" s="2"/>
      <c r="Z407" s="2"/>
    </row>
    <row r="408" spans="2:26" x14ac:dyDescent="0.35">
      <c r="B408" s="2"/>
      <c r="Z408" s="2"/>
    </row>
    <row r="409" spans="2:26" x14ac:dyDescent="0.35">
      <c r="B409" s="2"/>
      <c r="Z409" s="2"/>
    </row>
    <row r="410" spans="2:26" x14ac:dyDescent="0.35">
      <c r="B410" s="2"/>
      <c r="Z410" s="2"/>
    </row>
    <row r="411" spans="2:26" x14ac:dyDescent="0.35">
      <c r="B411" s="2"/>
      <c r="Z411" s="2"/>
    </row>
    <row r="412" spans="2:26" x14ac:dyDescent="0.35">
      <c r="B412" s="2"/>
      <c r="Z412" s="2"/>
    </row>
    <row r="413" spans="2:26" x14ac:dyDescent="0.35">
      <c r="B413" s="2"/>
      <c r="Z413" s="2"/>
    </row>
    <row r="414" spans="2:26" x14ac:dyDescent="0.35">
      <c r="B414" s="2"/>
      <c r="Z414" s="2"/>
    </row>
    <row r="415" spans="2:26" x14ac:dyDescent="0.35">
      <c r="B415" s="2"/>
      <c r="Z415" s="2"/>
    </row>
    <row r="416" spans="2:26" x14ac:dyDescent="0.35">
      <c r="B416" s="2"/>
      <c r="Z416" s="2"/>
    </row>
    <row r="417" spans="2:26" x14ac:dyDescent="0.35">
      <c r="B417" s="2"/>
      <c r="Z417" s="2"/>
    </row>
    <row r="418" spans="2:26" x14ac:dyDescent="0.35">
      <c r="B418" s="2"/>
      <c r="Z418" s="2"/>
    </row>
    <row r="419" spans="2:26" x14ac:dyDescent="0.35">
      <c r="B419" s="2"/>
      <c r="Z419" s="2"/>
    </row>
    <row r="420" spans="2:26" x14ac:dyDescent="0.35">
      <c r="B420" s="2"/>
      <c r="Z420" s="2"/>
    </row>
    <row r="421" spans="2:26" x14ac:dyDescent="0.35">
      <c r="B421" s="2"/>
      <c r="Z421" s="2"/>
    </row>
    <row r="422" spans="2:26" x14ac:dyDescent="0.35">
      <c r="B422" s="2"/>
      <c r="Z422" s="2"/>
    </row>
    <row r="423" spans="2:26" x14ac:dyDescent="0.35">
      <c r="B423" s="2"/>
      <c r="Z423" s="2"/>
    </row>
    <row r="424" spans="2:26" x14ac:dyDescent="0.35">
      <c r="B424" s="2"/>
      <c r="Z424" s="2"/>
    </row>
    <row r="425" spans="2:26" x14ac:dyDescent="0.35">
      <c r="B425" s="2"/>
      <c r="Z425" s="2"/>
    </row>
    <row r="426" spans="2:26" x14ac:dyDescent="0.35">
      <c r="B426" s="2"/>
      <c r="Z426" s="2"/>
    </row>
    <row r="427" spans="2:26" x14ac:dyDescent="0.35">
      <c r="B427" s="2"/>
      <c r="Z427" s="2"/>
    </row>
    <row r="428" spans="2:26" x14ac:dyDescent="0.35">
      <c r="B428" s="2"/>
      <c r="Z428" s="2"/>
    </row>
    <row r="429" spans="2:26" x14ac:dyDescent="0.35">
      <c r="B429" s="2"/>
      <c r="Z429" s="2"/>
    </row>
    <row r="430" spans="2:26" x14ac:dyDescent="0.35">
      <c r="B430" s="2"/>
      <c r="Z430" s="2"/>
    </row>
    <row r="431" spans="2:26" x14ac:dyDescent="0.35">
      <c r="B431" s="2"/>
      <c r="Z431" s="2"/>
    </row>
    <row r="432" spans="2:26" x14ac:dyDescent="0.35">
      <c r="B432" s="2"/>
      <c r="Z432" s="2"/>
    </row>
    <row r="433" spans="2:26" x14ac:dyDescent="0.35">
      <c r="B433" s="2"/>
      <c r="Z433" s="2"/>
    </row>
    <row r="434" spans="2:26" x14ac:dyDescent="0.35">
      <c r="B434" s="2"/>
      <c r="Z434" s="2"/>
    </row>
    <row r="435" spans="2:26" x14ac:dyDescent="0.35">
      <c r="B435" s="2"/>
      <c r="Z435" s="2"/>
    </row>
    <row r="436" spans="2:26" x14ac:dyDescent="0.35">
      <c r="B436" s="2"/>
      <c r="Z436" s="2"/>
    </row>
    <row r="437" spans="2:26" x14ac:dyDescent="0.35">
      <c r="B437" s="2"/>
      <c r="Z437" s="2"/>
    </row>
    <row r="438" spans="2:26" x14ac:dyDescent="0.35">
      <c r="B438" s="2"/>
      <c r="Z438" s="2"/>
    </row>
    <row r="439" spans="2:26" x14ac:dyDescent="0.35">
      <c r="B439" s="2"/>
      <c r="Z439" s="2"/>
    </row>
    <row r="440" spans="2:26" x14ac:dyDescent="0.35">
      <c r="B440" s="2"/>
      <c r="Z440" s="2"/>
    </row>
    <row r="441" spans="2:26" x14ac:dyDescent="0.35">
      <c r="B441" s="2"/>
      <c r="Z441" s="2"/>
    </row>
    <row r="442" spans="2:26" x14ac:dyDescent="0.35">
      <c r="B442" s="2"/>
      <c r="Z442" s="2"/>
    </row>
    <row r="443" spans="2:26" x14ac:dyDescent="0.35">
      <c r="B443" s="2"/>
      <c r="Z443" s="2"/>
    </row>
    <row r="444" spans="2:26" x14ac:dyDescent="0.35">
      <c r="B444" s="2"/>
      <c r="Z444" s="2"/>
    </row>
    <row r="445" spans="2:26" x14ac:dyDescent="0.35">
      <c r="B445" s="2"/>
      <c r="Z445" s="2"/>
    </row>
    <row r="446" spans="2:26" x14ac:dyDescent="0.35">
      <c r="B446" s="2"/>
      <c r="Z446" s="2"/>
    </row>
    <row r="447" spans="2:26" x14ac:dyDescent="0.35">
      <c r="B447" s="2"/>
      <c r="Z447" s="2"/>
    </row>
    <row r="448" spans="2:26" x14ac:dyDescent="0.35">
      <c r="B448" s="2"/>
      <c r="Z448" s="2"/>
    </row>
    <row r="449" spans="2:26" x14ac:dyDescent="0.35">
      <c r="B449" s="2"/>
      <c r="Z449" s="2"/>
    </row>
    <row r="450" spans="2:26" x14ac:dyDescent="0.35">
      <c r="B450" s="2"/>
      <c r="Z450" s="2"/>
    </row>
    <row r="451" spans="2:26" x14ac:dyDescent="0.35">
      <c r="B451" s="2"/>
      <c r="Z451" s="2"/>
    </row>
    <row r="452" spans="2:26" x14ac:dyDescent="0.35">
      <c r="B452" s="2"/>
      <c r="Z452" s="2"/>
    </row>
    <row r="453" spans="2:26" x14ac:dyDescent="0.35">
      <c r="B453" s="2"/>
      <c r="Z453" s="2"/>
    </row>
    <row r="454" spans="2:26" x14ac:dyDescent="0.35">
      <c r="B454" s="2"/>
      <c r="Z454" s="2"/>
    </row>
    <row r="455" spans="2:26" x14ac:dyDescent="0.35">
      <c r="B455" s="2"/>
      <c r="Z455" s="2"/>
    </row>
    <row r="456" spans="2:26" x14ac:dyDescent="0.35">
      <c r="B456" s="2"/>
      <c r="Z456" s="2"/>
    </row>
    <row r="457" spans="2:26" x14ac:dyDescent="0.35">
      <c r="B457" s="2"/>
      <c r="Z457" s="2"/>
    </row>
    <row r="458" spans="2:26" x14ac:dyDescent="0.35">
      <c r="B458" s="2"/>
      <c r="Z458" s="2"/>
    </row>
    <row r="459" spans="2:26" x14ac:dyDescent="0.35">
      <c r="B459" s="2"/>
      <c r="Z459" s="2"/>
    </row>
    <row r="460" spans="2:26" x14ac:dyDescent="0.35">
      <c r="B460" s="2"/>
      <c r="Z460" s="2"/>
    </row>
    <row r="461" spans="2:26" x14ac:dyDescent="0.35">
      <c r="B461" s="2"/>
      <c r="Z461" s="2"/>
    </row>
    <row r="462" spans="2:26" x14ac:dyDescent="0.35">
      <c r="B462" s="2"/>
      <c r="Z462" s="2"/>
    </row>
    <row r="463" spans="2:26" x14ac:dyDescent="0.35">
      <c r="B463" s="2"/>
      <c r="Z463" s="2"/>
    </row>
    <row r="464" spans="2:26" x14ac:dyDescent="0.35">
      <c r="B464" s="2"/>
      <c r="Z464" s="2"/>
    </row>
    <row r="465" spans="2:26" x14ac:dyDescent="0.35">
      <c r="B465" s="2"/>
      <c r="Z465" s="2"/>
    </row>
    <row r="466" spans="2:26" x14ac:dyDescent="0.35">
      <c r="B466" s="2"/>
      <c r="Z466" s="2"/>
    </row>
    <row r="467" spans="2:26" x14ac:dyDescent="0.35">
      <c r="B467" s="2"/>
      <c r="Z467" s="2"/>
    </row>
    <row r="468" spans="2:26" x14ac:dyDescent="0.35">
      <c r="B468" s="2"/>
      <c r="Z468" s="2"/>
    </row>
    <row r="469" spans="2:26" x14ac:dyDescent="0.35">
      <c r="B469" s="2"/>
      <c r="Z469" s="2"/>
    </row>
    <row r="470" spans="2:26" x14ac:dyDescent="0.35">
      <c r="B470" s="2"/>
      <c r="Z470" s="2"/>
    </row>
    <row r="471" spans="2:26" x14ac:dyDescent="0.35">
      <c r="B471" s="2"/>
      <c r="Z471" s="2"/>
    </row>
    <row r="472" spans="2:26" x14ac:dyDescent="0.35">
      <c r="B472" s="2"/>
      <c r="Z472" s="2"/>
    </row>
    <row r="473" spans="2:26" x14ac:dyDescent="0.35">
      <c r="B473" s="2"/>
      <c r="Z473" s="2"/>
    </row>
    <row r="474" spans="2:26" x14ac:dyDescent="0.35">
      <c r="B474" s="2"/>
      <c r="Z474" s="2"/>
    </row>
    <row r="475" spans="2:26" x14ac:dyDescent="0.35">
      <c r="B475" s="2"/>
      <c r="Z475" s="2"/>
    </row>
    <row r="476" spans="2:26" x14ac:dyDescent="0.35">
      <c r="B476" s="2"/>
      <c r="Z476" s="2"/>
    </row>
    <row r="477" spans="2:26" x14ac:dyDescent="0.35">
      <c r="B477" s="2"/>
      <c r="Z477" s="2"/>
    </row>
    <row r="478" spans="2:26" x14ac:dyDescent="0.35">
      <c r="B478" s="2"/>
      <c r="Z478" s="2"/>
    </row>
    <row r="479" spans="2:26" x14ac:dyDescent="0.35">
      <c r="B479" s="2"/>
      <c r="Z479" s="2"/>
    </row>
    <row r="480" spans="2:26" x14ac:dyDescent="0.35">
      <c r="B480" s="2"/>
      <c r="Z480" s="2"/>
    </row>
    <row r="481" spans="2:26" x14ac:dyDescent="0.35">
      <c r="B481" s="2"/>
      <c r="Z481" s="2"/>
    </row>
    <row r="482" spans="2:26" x14ac:dyDescent="0.35">
      <c r="B482" s="2"/>
      <c r="Z482" s="2"/>
    </row>
    <row r="483" spans="2:26" x14ac:dyDescent="0.35">
      <c r="B483" s="2"/>
      <c r="Z483" s="2"/>
    </row>
    <row r="484" spans="2:26" x14ac:dyDescent="0.35">
      <c r="B484" s="2"/>
      <c r="Z484" s="2"/>
    </row>
    <row r="485" spans="2:26" x14ac:dyDescent="0.35">
      <c r="B485" s="2"/>
      <c r="Z485" s="2"/>
    </row>
    <row r="486" spans="2:26" x14ac:dyDescent="0.35">
      <c r="B486" s="2"/>
      <c r="Z486" s="2"/>
    </row>
    <row r="487" spans="2:26" x14ac:dyDescent="0.35">
      <c r="B487" s="2"/>
      <c r="Z487" s="2"/>
    </row>
    <row r="488" spans="2:26" x14ac:dyDescent="0.35">
      <c r="B488" s="2"/>
      <c r="Z488" s="2"/>
    </row>
    <row r="489" spans="2:26" x14ac:dyDescent="0.35">
      <c r="B489" s="2"/>
      <c r="Z489" s="2"/>
    </row>
    <row r="490" spans="2:26" x14ac:dyDescent="0.35">
      <c r="B490" s="2"/>
      <c r="Z490" s="2"/>
    </row>
    <row r="491" spans="2:26" x14ac:dyDescent="0.35">
      <c r="B491" s="2"/>
      <c r="Z491" s="2"/>
    </row>
    <row r="492" spans="2:26" x14ac:dyDescent="0.35">
      <c r="B492" s="2"/>
      <c r="Z492" s="2"/>
    </row>
    <row r="493" spans="2:26" x14ac:dyDescent="0.35">
      <c r="B493" s="2"/>
      <c r="Z493" s="2"/>
    </row>
    <row r="494" spans="2:26" x14ac:dyDescent="0.35">
      <c r="B494" s="2"/>
      <c r="Z494" s="2"/>
    </row>
    <row r="495" spans="2:26" x14ac:dyDescent="0.35">
      <c r="B495" s="2"/>
      <c r="Z495" s="2"/>
    </row>
    <row r="496" spans="2:26" x14ac:dyDescent="0.35">
      <c r="B496" s="2"/>
      <c r="Z496" s="2"/>
    </row>
    <row r="497" spans="2:26" x14ac:dyDescent="0.35">
      <c r="B497" s="2"/>
      <c r="Z497" s="2"/>
    </row>
    <row r="498" spans="2:26" x14ac:dyDescent="0.35">
      <c r="B498" s="2"/>
      <c r="Z498" s="2"/>
    </row>
    <row r="499" spans="2:26" x14ac:dyDescent="0.35">
      <c r="B499" s="2"/>
      <c r="Z499" s="2"/>
    </row>
    <row r="500" spans="2:26" x14ac:dyDescent="0.35">
      <c r="B500" s="2"/>
      <c r="Z500" s="2"/>
    </row>
    <row r="501" spans="2:26" x14ac:dyDescent="0.35">
      <c r="B501" s="2"/>
      <c r="Z501" s="2"/>
    </row>
    <row r="502" spans="2:26" x14ac:dyDescent="0.35">
      <c r="B502" s="2"/>
      <c r="Z502" s="2"/>
    </row>
    <row r="503" spans="2:26" x14ac:dyDescent="0.35">
      <c r="B503" s="2"/>
      <c r="Z503" s="2"/>
    </row>
    <row r="504" spans="2:26" x14ac:dyDescent="0.35">
      <c r="B504" s="2"/>
      <c r="Z504" s="2"/>
    </row>
    <row r="505" spans="2:26" x14ac:dyDescent="0.35">
      <c r="B505" s="2"/>
      <c r="Z505" s="2"/>
    </row>
    <row r="506" spans="2:26" x14ac:dyDescent="0.35">
      <c r="B506" s="2"/>
      <c r="Z506" s="2"/>
    </row>
    <row r="507" spans="2:26" x14ac:dyDescent="0.35">
      <c r="B507" s="2"/>
      <c r="Z507" s="2"/>
    </row>
    <row r="508" spans="2:26" x14ac:dyDescent="0.35">
      <c r="B508" s="2"/>
      <c r="Z508" s="2"/>
    </row>
    <row r="509" spans="2:26" x14ac:dyDescent="0.35">
      <c r="B509" s="2"/>
      <c r="Z509" s="2"/>
    </row>
    <row r="510" spans="2:26" x14ac:dyDescent="0.35">
      <c r="B510" s="2"/>
      <c r="Z510" s="2"/>
    </row>
    <row r="511" spans="2:26" x14ac:dyDescent="0.35">
      <c r="B511" s="2"/>
      <c r="Z511" s="2"/>
    </row>
    <row r="512" spans="2:26" x14ac:dyDescent="0.35">
      <c r="B512" s="2"/>
      <c r="Z512" s="2"/>
    </row>
    <row r="513" spans="2:26" x14ac:dyDescent="0.35">
      <c r="B513" s="2"/>
      <c r="Z513" s="2"/>
    </row>
    <row r="514" spans="2:26" x14ac:dyDescent="0.35">
      <c r="B514" s="2"/>
      <c r="Z514" s="2"/>
    </row>
    <row r="515" spans="2:26" x14ac:dyDescent="0.35">
      <c r="B515" s="2"/>
      <c r="Z515" s="2"/>
    </row>
    <row r="516" spans="2:26" x14ac:dyDescent="0.35">
      <c r="B516" s="2"/>
      <c r="Z516" s="2"/>
    </row>
    <row r="517" spans="2:26" x14ac:dyDescent="0.35">
      <c r="B517" s="2"/>
      <c r="Z517" s="2"/>
    </row>
    <row r="518" spans="2:26" x14ac:dyDescent="0.35">
      <c r="B518" s="2"/>
      <c r="Z518" s="2"/>
    </row>
    <row r="519" spans="2:26" x14ac:dyDescent="0.35">
      <c r="B519" s="2"/>
      <c r="Z519" s="2"/>
    </row>
    <row r="520" spans="2:26" x14ac:dyDescent="0.35">
      <c r="B520" s="2"/>
      <c r="Z520" s="2"/>
    </row>
    <row r="521" spans="2:26" x14ac:dyDescent="0.35">
      <c r="B521" s="2"/>
      <c r="Z521" s="2"/>
    </row>
    <row r="522" spans="2:26" x14ac:dyDescent="0.35">
      <c r="B522" s="2"/>
      <c r="Z522" s="2"/>
    </row>
    <row r="523" spans="2:26" x14ac:dyDescent="0.35">
      <c r="B523" s="2"/>
      <c r="Z523" s="2"/>
    </row>
    <row r="524" spans="2:26" x14ac:dyDescent="0.35">
      <c r="B524" s="2"/>
      <c r="Z524" s="2"/>
    </row>
    <row r="525" spans="2:26" x14ac:dyDescent="0.35">
      <c r="B525" s="2"/>
      <c r="Z525" s="2"/>
    </row>
    <row r="526" spans="2:26" x14ac:dyDescent="0.35">
      <c r="B526" s="2"/>
      <c r="Z526" s="2"/>
    </row>
    <row r="527" spans="2:26" x14ac:dyDescent="0.35">
      <c r="B527" s="2"/>
      <c r="Z527" s="2"/>
    </row>
    <row r="528" spans="2:26" x14ac:dyDescent="0.35">
      <c r="B528" s="2"/>
      <c r="Z528" s="2"/>
    </row>
    <row r="529" spans="2:26" x14ac:dyDescent="0.35">
      <c r="B529" s="2"/>
      <c r="Z529" s="2"/>
    </row>
    <row r="530" spans="2:26" x14ac:dyDescent="0.35">
      <c r="B530" s="2"/>
      <c r="Z530" s="2"/>
    </row>
    <row r="531" spans="2:26" x14ac:dyDescent="0.35">
      <c r="B531" s="2"/>
      <c r="Z531" s="2"/>
    </row>
    <row r="532" spans="2:26" x14ac:dyDescent="0.35">
      <c r="B532" s="2"/>
      <c r="Z532" s="2"/>
    </row>
    <row r="533" spans="2:26" x14ac:dyDescent="0.35">
      <c r="B533" s="2"/>
      <c r="Z533" s="2"/>
    </row>
    <row r="534" spans="2:26" x14ac:dyDescent="0.35">
      <c r="B534" s="2"/>
      <c r="Z534" s="2"/>
    </row>
    <row r="535" spans="2:26" x14ac:dyDescent="0.35">
      <c r="B535" s="2"/>
      <c r="Z535" s="2"/>
    </row>
    <row r="536" spans="2:26" x14ac:dyDescent="0.35">
      <c r="B536" s="2"/>
      <c r="Z536" s="2"/>
    </row>
    <row r="537" spans="2:26" x14ac:dyDescent="0.35">
      <c r="B537" s="2"/>
      <c r="Z537" s="2"/>
    </row>
    <row r="538" spans="2:26" x14ac:dyDescent="0.35">
      <c r="B538" s="2"/>
      <c r="Z538" s="2"/>
    </row>
    <row r="539" spans="2:26" x14ac:dyDescent="0.35">
      <c r="B539" s="2"/>
      <c r="Z539" s="2"/>
    </row>
    <row r="540" spans="2:26" x14ac:dyDescent="0.35">
      <c r="B540" s="2"/>
      <c r="Z540" s="2"/>
    </row>
    <row r="541" spans="2:26" x14ac:dyDescent="0.35">
      <c r="B541" s="2"/>
      <c r="Z541" s="2"/>
    </row>
    <row r="542" spans="2:26" x14ac:dyDescent="0.35">
      <c r="B542" s="2"/>
      <c r="Z542" s="2"/>
    </row>
    <row r="543" spans="2:26" x14ac:dyDescent="0.35">
      <c r="B543" s="2"/>
      <c r="Z543" s="2"/>
    </row>
    <row r="544" spans="2:26" x14ac:dyDescent="0.35">
      <c r="B544" s="2"/>
      <c r="Z544" s="2"/>
    </row>
    <row r="545" spans="2:26" x14ac:dyDescent="0.35">
      <c r="B545" s="2"/>
      <c r="Z545" s="2"/>
    </row>
    <row r="546" spans="2:26" x14ac:dyDescent="0.35">
      <c r="B546" s="2"/>
      <c r="Z546" s="2"/>
    </row>
    <row r="547" spans="2:26" x14ac:dyDescent="0.35">
      <c r="B547" s="2"/>
      <c r="Z547" s="2"/>
    </row>
    <row r="548" spans="2:26" x14ac:dyDescent="0.35">
      <c r="B548" s="2"/>
      <c r="Z548" s="2"/>
    </row>
    <row r="549" spans="2:26" x14ac:dyDescent="0.35">
      <c r="B549" s="2"/>
      <c r="Z549" s="2"/>
    </row>
    <row r="550" spans="2:26" x14ac:dyDescent="0.35">
      <c r="B550" s="2"/>
      <c r="Z550" s="2"/>
    </row>
    <row r="551" spans="2:26" x14ac:dyDescent="0.35">
      <c r="B551" s="2"/>
      <c r="Z551" s="2"/>
    </row>
    <row r="552" spans="2:26" x14ac:dyDescent="0.35">
      <c r="B552" s="2"/>
      <c r="Z552" s="2"/>
    </row>
    <row r="553" spans="2:26" x14ac:dyDescent="0.35">
      <c r="B553" s="2"/>
      <c r="Z553" s="2"/>
    </row>
    <row r="554" spans="2:26" x14ac:dyDescent="0.35">
      <c r="B554" s="2"/>
      <c r="Z554" s="2"/>
    </row>
    <row r="555" spans="2:26" x14ac:dyDescent="0.35">
      <c r="B555" s="2"/>
      <c r="Z555" s="2"/>
    </row>
    <row r="556" spans="2:26" x14ac:dyDescent="0.35">
      <c r="B556" s="2"/>
      <c r="Z556" s="2"/>
    </row>
    <row r="557" spans="2:26" x14ac:dyDescent="0.35">
      <c r="B557" s="2"/>
      <c r="Z557" s="2"/>
    </row>
    <row r="558" spans="2:26" x14ac:dyDescent="0.35">
      <c r="B558" s="2"/>
      <c r="Z558" s="2"/>
    </row>
    <row r="559" spans="2:26" x14ac:dyDescent="0.35">
      <c r="B559" s="2"/>
      <c r="Z559" s="2"/>
    </row>
    <row r="560" spans="2:26" x14ac:dyDescent="0.35">
      <c r="B560" s="2"/>
      <c r="Z560" s="2"/>
    </row>
    <row r="561" spans="2:26" x14ac:dyDescent="0.35">
      <c r="B561" s="2"/>
      <c r="Z561" s="2"/>
    </row>
    <row r="562" spans="2:26" x14ac:dyDescent="0.35">
      <c r="B562" s="2"/>
      <c r="Z562" s="2"/>
    </row>
    <row r="563" spans="2:26" x14ac:dyDescent="0.35">
      <c r="B563" s="2"/>
      <c r="Z563" s="2"/>
    </row>
    <row r="564" spans="2:26" x14ac:dyDescent="0.35">
      <c r="B564" s="2"/>
      <c r="Z564" s="2"/>
    </row>
    <row r="565" spans="2:26" x14ac:dyDescent="0.35">
      <c r="B565" s="2"/>
      <c r="Z565" s="2"/>
    </row>
    <row r="566" spans="2:26" x14ac:dyDescent="0.35">
      <c r="B566" s="2"/>
      <c r="Z566" s="2"/>
    </row>
    <row r="567" spans="2:26" x14ac:dyDescent="0.35">
      <c r="B567" s="2"/>
      <c r="Z567" s="2"/>
    </row>
    <row r="568" spans="2:26" x14ac:dyDescent="0.35">
      <c r="B568" s="2"/>
      <c r="Z568" s="2"/>
    </row>
    <row r="569" spans="2:26" x14ac:dyDescent="0.35">
      <c r="B569" s="2"/>
      <c r="Z569" s="2"/>
    </row>
    <row r="570" spans="2:26" x14ac:dyDescent="0.35">
      <c r="B570" s="2"/>
      <c r="Z570" s="2"/>
    </row>
    <row r="571" spans="2:26" x14ac:dyDescent="0.35">
      <c r="B571" s="2"/>
      <c r="Z571" s="2"/>
    </row>
    <row r="572" spans="2:26" x14ac:dyDescent="0.35">
      <c r="B572" s="2"/>
      <c r="Z572" s="2"/>
    </row>
    <row r="573" spans="2:26" x14ac:dyDescent="0.35">
      <c r="B573" s="2"/>
      <c r="Z573" s="2"/>
    </row>
    <row r="574" spans="2:26" x14ac:dyDescent="0.35">
      <c r="B574" s="2"/>
      <c r="Z574" s="2"/>
    </row>
    <row r="575" spans="2:26" x14ac:dyDescent="0.35">
      <c r="B575" s="2"/>
      <c r="Z575" s="2"/>
    </row>
    <row r="576" spans="2:26" x14ac:dyDescent="0.35">
      <c r="B576" s="2"/>
      <c r="Z576" s="2"/>
    </row>
    <row r="577" spans="2:26" x14ac:dyDescent="0.35">
      <c r="B577" s="2"/>
      <c r="Z577" s="2"/>
    </row>
    <row r="578" spans="2:26" x14ac:dyDescent="0.35">
      <c r="B578" s="2"/>
      <c r="Z578" s="2"/>
    </row>
    <row r="579" spans="2:26" x14ac:dyDescent="0.35">
      <c r="B579" s="2"/>
      <c r="Z579" s="2"/>
    </row>
    <row r="580" spans="2:26" x14ac:dyDescent="0.35">
      <c r="B580" s="2"/>
      <c r="Z580" s="2"/>
    </row>
    <row r="581" spans="2:26" x14ac:dyDescent="0.35">
      <c r="B581" s="2"/>
      <c r="Z581" s="2"/>
    </row>
    <row r="582" spans="2:26" x14ac:dyDescent="0.35">
      <c r="B582" s="2"/>
      <c r="Z582" s="2"/>
    </row>
    <row r="583" spans="2:26" x14ac:dyDescent="0.35">
      <c r="B583" s="2"/>
      <c r="Z583" s="2"/>
    </row>
    <row r="584" spans="2:26" x14ac:dyDescent="0.35">
      <c r="B584" s="2"/>
      <c r="Z584" s="2"/>
    </row>
    <row r="585" spans="2:26" x14ac:dyDescent="0.35">
      <c r="B585" s="2"/>
      <c r="Z585" s="2"/>
    </row>
    <row r="586" spans="2:26" x14ac:dyDescent="0.35">
      <c r="B586" s="2"/>
      <c r="Z586" s="2"/>
    </row>
    <row r="587" spans="2:26" x14ac:dyDescent="0.35">
      <c r="B587" s="2"/>
      <c r="Z587" s="2"/>
    </row>
    <row r="588" spans="2:26" x14ac:dyDescent="0.35">
      <c r="B588" s="2"/>
      <c r="Z588" s="2"/>
    </row>
    <row r="589" spans="2:26" x14ac:dyDescent="0.35">
      <c r="B589" s="2"/>
      <c r="Z589" s="2"/>
    </row>
    <row r="590" spans="2:26" x14ac:dyDescent="0.35">
      <c r="B590" s="2"/>
      <c r="Z590" s="2"/>
    </row>
    <row r="591" spans="2:26" x14ac:dyDescent="0.35">
      <c r="B591" s="2"/>
      <c r="Z591" s="2"/>
    </row>
    <row r="592" spans="2:26" x14ac:dyDescent="0.35">
      <c r="B592" s="2"/>
      <c r="Z592" s="2"/>
    </row>
    <row r="593" spans="2:26" x14ac:dyDescent="0.35">
      <c r="B593" s="2"/>
      <c r="Z593" s="2"/>
    </row>
    <row r="594" spans="2:26" x14ac:dyDescent="0.35">
      <c r="B594" s="2"/>
      <c r="Z594" s="2"/>
    </row>
    <row r="595" spans="2:26" x14ac:dyDescent="0.35">
      <c r="B595" s="2"/>
      <c r="Z595" s="2"/>
    </row>
    <row r="596" spans="2:26" x14ac:dyDescent="0.35">
      <c r="B596" s="2"/>
      <c r="Z596" s="2"/>
    </row>
    <row r="597" spans="2:26" x14ac:dyDescent="0.35">
      <c r="B597" s="2"/>
      <c r="Z597" s="2"/>
    </row>
    <row r="598" spans="2:26" x14ac:dyDescent="0.35">
      <c r="B598" s="2"/>
      <c r="Z598" s="2"/>
    </row>
    <row r="599" spans="2:26" x14ac:dyDescent="0.35">
      <c r="B599" s="2"/>
      <c r="Z599" s="2"/>
    </row>
    <row r="600" spans="2:26" x14ac:dyDescent="0.35">
      <c r="B600" s="2"/>
      <c r="Z600" s="2"/>
    </row>
    <row r="601" spans="2:26" x14ac:dyDescent="0.35">
      <c r="B601" s="2"/>
      <c r="Z601" s="2"/>
    </row>
    <row r="602" spans="2:26" x14ac:dyDescent="0.35">
      <c r="B602" s="2"/>
      <c r="Z602" s="2"/>
    </row>
    <row r="603" spans="2:26" x14ac:dyDescent="0.35">
      <c r="B603" s="2"/>
      <c r="Z603" s="2"/>
    </row>
    <row r="604" spans="2:26" x14ac:dyDescent="0.35">
      <c r="B604" s="2"/>
      <c r="Z604" s="2"/>
    </row>
    <row r="605" spans="2:26" x14ac:dyDescent="0.35">
      <c r="B605" s="2"/>
      <c r="Z605" s="2"/>
    </row>
    <row r="606" spans="2:26" x14ac:dyDescent="0.35">
      <c r="B606" s="2"/>
      <c r="Z606" s="2"/>
    </row>
    <row r="607" spans="2:26" x14ac:dyDescent="0.35">
      <c r="B607" s="2"/>
      <c r="Z607" s="2"/>
    </row>
    <row r="608" spans="2:26" x14ac:dyDescent="0.35">
      <c r="B608" s="2"/>
      <c r="Z608" s="2"/>
    </row>
    <row r="609" spans="2:26" x14ac:dyDescent="0.35">
      <c r="B609" s="2"/>
      <c r="Z609" s="2"/>
    </row>
    <row r="610" spans="2:26" x14ac:dyDescent="0.35">
      <c r="B610" s="2"/>
      <c r="Z610" s="2"/>
    </row>
    <row r="611" spans="2:26" x14ac:dyDescent="0.35">
      <c r="B611" s="2"/>
      <c r="Z611" s="2"/>
    </row>
    <row r="612" spans="2:26" x14ac:dyDescent="0.35">
      <c r="B612" s="2"/>
      <c r="Z612" s="2"/>
    </row>
    <row r="613" spans="2:26" x14ac:dyDescent="0.35">
      <c r="B613" s="2"/>
      <c r="Z613" s="2"/>
    </row>
    <row r="614" spans="2:26" x14ac:dyDescent="0.35">
      <c r="B614" s="2"/>
      <c r="Z614" s="2"/>
    </row>
    <row r="615" spans="2:26" x14ac:dyDescent="0.35">
      <c r="B615" s="2"/>
      <c r="Z615" s="2"/>
    </row>
    <row r="616" spans="2:26" x14ac:dyDescent="0.35">
      <c r="B616" s="2"/>
      <c r="Z616" s="2"/>
    </row>
    <row r="617" spans="2:26" x14ac:dyDescent="0.35">
      <c r="B617" s="2"/>
      <c r="Z617" s="2"/>
    </row>
    <row r="618" spans="2:26" x14ac:dyDescent="0.35">
      <c r="B618" s="2"/>
      <c r="Z618" s="2"/>
    </row>
    <row r="619" spans="2:26" x14ac:dyDescent="0.35">
      <c r="B619" s="2"/>
      <c r="Z619" s="2"/>
    </row>
    <row r="620" spans="2:26" x14ac:dyDescent="0.35">
      <c r="B620" s="2"/>
      <c r="Z620" s="2"/>
    </row>
    <row r="621" spans="2:26" x14ac:dyDescent="0.35">
      <c r="B621" s="2"/>
      <c r="Z621" s="2"/>
    </row>
    <row r="622" spans="2:26" x14ac:dyDescent="0.35">
      <c r="B622" s="2"/>
      <c r="Z622" s="2"/>
    </row>
    <row r="623" spans="2:26" x14ac:dyDescent="0.35">
      <c r="B623" s="2"/>
      <c r="Z623" s="2"/>
    </row>
    <row r="624" spans="2:26" x14ac:dyDescent="0.35">
      <c r="B624" s="2"/>
      <c r="Z624" s="2"/>
    </row>
    <row r="625" spans="2:26" x14ac:dyDescent="0.35">
      <c r="B625" s="2"/>
      <c r="Z625" s="2"/>
    </row>
    <row r="626" spans="2:26" x14ac:dyDescent="0.35">
      <c r="B626" s="2"/>
      <c r="Z626" s="2"/>
    </row>
    <row r="627" spans="2:26" x14ac:dyDescent="0.35">
      <c r="B627" s="2"/>
      <c r="Z627" s="2"/>
    </row>
    <row r="628" spans="2:26" x14ac:dyDescent="0.35">
      <c r="B628" s="2"/>
      <c r="Z628" s="2"/>
    </row>
    <row r="629" spans="2:26" x14ac:dyDescent="0.35">
      <c r="B629" s="2"/>
      <c r="Z629" s="2"/>
    </row>
    <row r="630" spans="2:26" x14ac:dyDescent="0.35">
      <c r="B630" s="2"/>
      <c r="Z630" s="2"/>
    </row>
    <row r="631" spans="2:26" x14ac:dyDescent="0.35">
      <c r="B631" s="2"/>
      <c r="Z631" s="2"/>
    </row>
    <row r="632" spans="2:26" x14ac:dyDescent="0.35">
      <c r="B632" s="2"/>
      <c r="Z632" s="2"/>
    </row>
    <row r="633" spans="2:26" x14ac:dyDescent="0.35">
      <c r="B633" s="2"/>
      <c r="Z633" s="2"/>
    </row>
    <row r="634" spans="2:26" x14ac:dyDescent="0.35">
      <c r="B634" s="2"/>
      <c r="Z634" s="2"/>
    </row>
    <row r="635" spans="2:26" x14ac:dyDescent="0.35">
      <c r="B635" s="2"/>
      <c r="Z635" s="2"/>
    </row>
    <row r="636" spans="2:26" x14ac:dyDescent="0.35">
      <c r="B636" s="2"/>
      <c r="Z636" s="2"/>
    </row>
    <row r="637" spans="2:26" x14ac:dyDescent="0.35">
      <c r="B637" s="2"/>
      <c r="Z637" s="2"/>
    </row>
    <row r="638" spans="2:26" x14ac:dyDescent="0.35">
      <c r="B638" s="2"/>
      <c r="Z638" s="2"/>
    </row>
    <row r="639" spans="2:26" x14ac:dyDescent="0.35">
      <c r="B639" s="2"/>
      <c r="Z639" s="2"/>
    </row>
    <row r="640" spans="2:26" x14ac:dyDescent="0.35">
      <c r="B640" s="2"/>
      <c r="Z640" s="2"/>
    </row>
    <row r="641" spans="2:26" x14ac:dyDescent="0.35">
      <c r="B641" s="2"/>
      <c r="Z641" s="2"/>
    </row>
    <row r="642" spans="2:26" x14ac:dyDescent="0.35">
      <c r="B642" s="2"/>
      <c r="Z642" s="2"/>
    </row>
    <row r="643" spans="2:26" x14ac:dyDescent="0.35">
      <c r="B643" s="2"/>
      <c r="Z643" s="2"/>
    </row>
    <row r="644" spans="2:26" x14ac:dyDescent="0.35">
      <c r="B644" s="2"/>
      <c r="Z644" s="2"/>
    </row>
    <row r="645" spans="2:26" x14ac:dyDescent="0.35">
      <c r="B645" s="2"/>
      <c r="Z645" s="2"/>
    </row>
    <row r="646" spans="2:26" x14ac:dyDescent="0.35">
      <c r="B646" s="2"/>
      <c r="Z646" s="2"/>
    </row>
    <row r="647" spans="2:26" x14ac:dyDescent="0.35">
      <c r="B647" s="2"/>
      <c r="Z647" s="2"/>
    </row>
    <row r="648" spans="2:26" x14ac:dyDescent="0.35">
      <c r="B648" s="2"/>
      <c r="Z648" s="2"/>
    </row>
    <row r="649" spans="2:26" x14ac:dyDescent="0.35">
      <c r="B649" s="2"/>
      <c r="Z649" s="2"/>
    </row>
    <row r="650" spans="2:26" x14ac:dyDescent="0.35">
      <c r="B650" s="2"/>
      <c r="Z650" s="2"/>
    </row>
    <row r="651" spans="2:26" x14ac:dyDescent="0.35">
      <c r="B651" s="2"/>
      <c r="Z651" s="2"/>
    </row>
    <row r="652" spans="2:26" x14ac:dyDescent="0.35">
      <c r="B652" s="2"/>
      <c r="Z652" s="2"/>
    </row>
    <row r="653" spans="2:26" x14ac:dyDescent="0.35">
      <c r="B653" s="2"/>
      <c r="Z653" s="2"/>
    </row>
    <row r="654" spans="2:26" x14ac:dyDescent="0.35">
      <c r="B654" s="2"/>
      <c r="Z654" s="2"/>
    </row>
    <row r="655" spans="2:26" x14ac:dyDescent="0.35">
      <c r="B655" s="2"/>
      <c r="Z655" s="2"/>
    </row>
    <row r="656" spans="2:26" x14ac:dyDescent="0.35">
      <c r="B656" s="2"/>
      <c r="Z656" s="2"/>
    </row>
    <row r="657" spans="2:26" x14ac:dyDescent="0.35">
      <c r="B657" s="2"/>
      <c r="Z657" s="2"/>
    </row>
    <row r="658" spans="2:26" x14ac:dyDescent="0.35">
      <c r="B658" s="2"/>
      <c r="Z658" s="2"/>
    </row>
    <row r="659" spans="2:26" x14ac:dyDescent="0.35">
      <c r="B659" s="2"/>
      <c r="Z659" s="2"/>
    </row>
    <row r="660" spans="2:26" x14ac:dyDescent="0.35">
      <c r="B660" s="2"/>
      <c r="Z660" s="2"/>
    </row>
    <row r="661" spans="2:26" x14ac:dyDescent="0.35">
      <c r="B661" s="2"/>
      <c r="Z661" s="2"/>
    </row>
    <row r="662" spans="2:26" x14ac:dyDescent="0.35">
      <c r="B662" s="2"/>
      <c r="Z662" s="2"/>
    </row>
    <row r="663" spans="2:26" x14ac:dyDescent="0.35">
      <c r="B663" s="2"/>
      <c r="Z663" s="2"/>
    </row>
    <row r="664" spans="2:26" x14ac:dyDescent="0.35">
      <c r="B664" s="2"/>
      <c r="Z664" s="2"/>
    </row>
    <row r="665" spans="2:26" x14ac:dyDescent="0.35">
      <c r="B665" s="2"/>
      <c r="Z665" s="2"/>
    </row>
    <row r="666" spans="2:26" x14ac:dyDescent="0.35">
      <c r="B666" s="2"/>
      <c r="Z666" s="2"/>
    </row>
    <row r="667" spans="2:26" x14ac:dyDescent="0.35">
      <c r="B667" s="2"/>
      <c r="Z667" s="2"/>
    </row>
    <row r="668" spans="2:26" x14ac:dyDescent="0.35">
      <c r="B668" s="2"/>
      <c r="Z668" s="2"/>
    </row>
    <row r="669" spans="2:26" x14ac:dyDescent="0.35">
      <c r="B669" s="2"/>
      <c r="Z669" s="2"/>
    </row>
    <row r="670" spans="2:26" x14ac:dyDescent="0.35">
      <c r="B670" s="2"/>
      <c r="Z670" s="2"/>
    </row>
    <row r="671" spans="2:26" x14ac:dyDescent="0.35">
      <c r="B671" s="2"/>
      <c r="Z671" s="2"/>
    </row>
    <row r="672" spans="2:26" x14ac:dyDescent="0.35">
      <c r="B672" s="2"/>
      <c r="Z672" s="2"/>
    </row>
    <row r="673" spans="2:26" x14ac:dyDescent="0.35">
      <c r="B673" s="2"/>
      <c r="Z673" s="2"/>
    </row>
    <row r="674" spans="2:26" x14ac:dyDescent="0.35">
      <c r="B674" s="2"/>
      <c r="Z674" s="2"/>
    </row>
    <row r="675" spans="2:26" x14ac:dyDescent="0.35">
      <c r="B675" s="2"/>
      <c r="Z675" s="2"/>
    </row>
    <row r="676" spans="2:26" x14ac:dyDescent="0.35">
      <c r="B676" s="2"/>
      <c r="Z676" s="2"/>
    </row>
    <row r="677" spans="2:26" x14ac:dyDescent="0.35">
      <c r="B677" s="2"/>
      <c r="Z677" s="2"/>
    </row>
    <row r="678" spans="2:26" x14ac:dyDescent="0.35">
      <c r="B678" s="2"/>
      <c r="Z678" s="2"/>
    </row>
    <row r="679" spans="2:26" x14ac:dyDescent="0.35">
      <c r="B679" s="2"/>
      <c r="Z679" s="2"/>
    </row>
    <row r="680" spans="2:26" x14ac:dyDescent="0.35">
      <c r="B680" s="2"/>
      <c r="Z680" s="2"/>
    </row>
    <row r="681" spans="2:26" x14ac:dyDescent="0.35">
      <c r="B681" s="2"/>
      <c r="Z681" s="2"/>
    </row>
    <row r="682" spans="2:26" x14ac:dyDescent="0.35">
      <c r="B682" s="2"/>
      <c r="Z682" s="2"/>
    </row>
    <row r="683" spans="2:26" x14ac:dyDescent="0.35">
      <c r="B683" s="2"/>
      <c r="Z683" s="2"/>
    </row>
    <row r="684" spans="2:26" x14ac:dyDescent="0.35">
      <c r="B684" s="2"/>
      <c r="Z684" s="2"/>
    </row>
    <row r="685" spans="2:26" x14ac:dyDescent="0.35">
      <c r="B685" s="2"/>
      <c r="Z685" s="2"/>
    </row>
    <row r="686" spans="2:26" x14ac:dyDescent="0.35">
      <c r="B686" s="2"/>
      <c r="Z686" s="2"/>
    </row>
    <row r="687" spans="2:26" x14ac:dyDescent="0.35">
      <c r="B687" s="2"/>
      <c r="Z687" s="2"/>
    </row>
    <row r="688" spans="2:26" x14ac:dyDescent="0.35">
      <c r="B688" s="2"/>
      <c r="Z688" s="2"/>
    </row>
    <row r="689" spans="2:26" x14ac:dyDescent="0.35">
      <c r="B689" s="2"/>
      <c r="Z689" s="2"/>
    </row>
    <row r="690" spans="2:26" x14ac:dyDescent="0.35">
      <c r="B690" s="2"/>
      <c r="Z690" s="2"/>
    </row>
    <row r="691" spans="2:26" x14ac:dyDescent="0.35">
      <c r="B691" s="2"/>
      <c r="Z691" s="2"/>
    </row>
    <row r="692" spans="2:26" x14ac:dyDescent="0.35">
      <c r="B692" s="2"/>
      <c r="Z692" s="2"/>
    </row>
    <row r="693" spans="2:26" x14ac:dyDescent="0.35">
      <c r="B693" s="2"/>
      <c r="Z693" s="2"/>
    </row>
    <row r="694" spans="2:26" x14ac:dyDescent="0.35">
      <c r="B694" s="2"/>
      <c r="Z694" s="2"/>
    </row>
    <row r="695" spans="2:26" x14ac:dyDescent="0.35">
      <c r="B695" s="2"/>
      <c r="Z695" s="2"/>
    </row>
    <row r="696" spans="2:26" x14ac:dyDescent="0.35">
      <c r="B696" s="2"/>
      <c r="Z696" s="2"/>
    </row>
    <row r="697" spans="2:26" x14ac:dyDescent="0.35">
      <c r="B697" s="2"/>
      <c r="Z697" s="2"/>
    </row>
    <row r="698" spans="2:26" x14ac:dyDescent="0.35">
      <c r="B698" s="2"/>
      <c r="Z698" s="2"/>
    </row>
    <row r="699" spans="2:26" x14ac:dyDescent="0.35">
      <c r="B699" s="2"/>
      <c r="Z699" s="2"/>
    </row>
    <row r="700" spans="2:26" x14ac:dyDescent="0.35">
      <c r="B700" s="2"/>
      <c r="Z700" s="2"/>
    </row>
    <row r="701" spans="2:26" x14ac:dyDescent="0.35">
      <c r="B701" s="2"/>
      <c r="Z701" s="2"/>
    </row>
    <row r="702" spans="2:26" x14ac:dyDescent="0.35">
      <c r="B702" s="2"/>
      <c r="Z702" s="2"/>
    </row>
    <row r="703" spans="2:26" x14ac:dyDescent="0.35">
      <c r="B703" s="2"/>
      <c r="Z703" s="2"/>
    </row>
    <row r="704" spans="2:26" x14ac:dyDescent="0.35">
      <c r="B704" s="2"/>
      <c r="Z704" s="2"/>
    </row>
    <row r="705" spans="2:26" x14ac:dyDescent="0.35">
      <c r="B705" s="2"/>
      <c r="Z705" s="2"/>
    </row>
    <row r="706" spans="2:26" x14ac:dyDescent="0.35">
      <c r="B706" s="2"/>
      <c r="Z706" s="2"/>
    </row>
    <row r="707" spans="2:26" x14ac:dyDescent="0.35">
      <c r="B707" s="2"/>
      <c r="Z707" s="2"/>
    </row>
    <row r="708" spans="2:26" x14ac:dyDescent="0.35">
      <c r="B708" s="2"/>
      <c r="Z708" s="2"/>
    </row>
    <row r="709" spans="2:26" x14ac:dyDescent="0.35">
      <c r="B709" s="2"/>
      <c r="Z709" s="2"/>
    </row>
    <row r="710" spans="2:26" x14ac:dyDescent="0.35">
      <c r="B710" s="2"/>
      <c r="Z710" s="2"/>
    </row>
    <row r="711" spans="2:26" x14ac:dyDescent="0.35">
      <c r="B711" s="2"/>
      <c r="Z711" s="2"/>
    </row>
    <row r="712" spans="2:26" x14ac:dyDescent="0.35">
      <c r="B712" s="2"/>
      <c r="Z712" s="2"/>
    </row>
    <row r="713" spans="2:26" x14ac:dyDescent="0.35">
      <c r="B713" s="2"/>
      <c r="Z713" s="2"/>
    </row>
    <row r="714" spans="2:26" x14ac:dyDescent="0.35">
      <c r="B714" s="2"/>
      <c r="Z714" s="2"/>
    </row>
    <row r="715" spans="2:26" x14ac:dyDescent="0.35">
      <c r="B715" s="2"/>
      <c r="Z715" s="2"/>
    </row>
    <row r="716" spans="2:26" x14ac:dyDescent="0.35">
      <c r="B716" s="2"/>
      <c r="Z716" s="2"/>
    </row>
    <row r="717" spans="2:26" x14ac:dyDescent="0.35">
      <c r="B717" s="2"/>
      <c r="Z717" s="2"/>
    </row>
    <row r="718" spans="2:26" x14ac:dyDescent="0.35">
      <c r="B718" s="2"/>
      <c r="Z718" s="2"/>
    </row>
    <row r="719" spans="2:26" x14ac:dyDescent="0.35">
      <c r="B719" s="2"/>
      <c r="Z719" s="2"/>
    </row>
    <row r="720" spans="2:26" x14ac:dyDescent="0.35">
      <c r="B720" s="2"/>
      <c r="Z720" s="2"/>
    </row>
    <row r="721" spans="2:26" x14ac:dyDescent="0.35">
      <c r="B721" s="2"/>
      <c r="Z721" s="2"/>
    </row>
    <row r="722" spans="2:26" x14ac:dyDescent="0.35">
      <c r="B722" s="2"/>
      <c r="Z722" s="2"/>
    </row>
    <row r="723" spans="2:26" x14ac:dyDescent="0.35">
      <c r="B723" s="2"/>
      <c r="Z723" s="2"/>
    </row>
    <row r="724" spans="2:26" x14ac:dyDescent="0.35">
      <c r="B724" s="2"/>
      <c r="Z724" s="2"/>
    </row>
    <row r="725" spans="2:26" x14ac:dyDescent="0.35">
      <c r="B725" s="2"/>
      <c r="Z725" s="2"/>
    </row>
    <row r="726" spans="2:26" x14ac:dyDescent="0.35">
      <c r="B726" s="2"/>
      <c r="Z726" s="2"/>
    </row>
    <row r="727" spans="2:26" x14ac:dyDescent="0.35">
      <c r="B727" s="2"/>
      <c r="Z727" s="2"/>
    </row>
    <row r="728" spans="2:26" x14ac:dyDescent="0.35">
      <c r="B728" s="2"/>
      <c r="Z728" s="2"/>
    </row>
    <row r="729" spans="2:26" x14ac:dyDescent="0.35">
      <c r="B729" s="2"/>
      <c r="Z729" s="2"/>
    </row>
    <row r="730" spans="2:26" x14ac:dyDescent="0.35">
      <c r="B730" s="2"/>
      <c r="Z730" s="2"/>
    </row>
    <row r="731" spans="2:26" x14ac:dyDescent="0.35">
      <c r="B731" s="2"/>
      <c r="Z731" s="2"/>
    </row>
    <row r="732" spans="2:26" x14ac:dyDescent="0.35">
      <c r="B732" s="2"/>
      <c r="Z732" s="2"/>
    </row>
    <row r="733" spans="2:26" x14ac:dyDescent="0.35">
      <c r="B733" s="2"/>
      <c r="Z733" s="2"/>
    </row>
    <row r="734" spans="2:26" x14ac:dyDescent="0.35">
      <c r="B734" s="2"/>
      <c r="Z734" s="2"/>
    </row>
    <row r="735" spans="2:26" x14ac:dyDescent="0.35">
      <c r="B735" s="2"/>
      <c r="Z735" s="2"/>
    </row>
    <row r="736" spans="2:26" x14ac:dyDescent="0.35">
      <c r="B736" s="2"/>
      <c r="Z736" s="2"/>
    </row>
    <row r="737" spans="2:26" x14ac:dyDescent="0.35">
      <c r="B737" s="2"/>
      <c r="Z737" s="2"/>
    </row>
    <row r="738" spans="2:26" x14ac:dyDescent="0.35">
      <c r="B738" s="2"/>
      <c r="Z738" s="2"/>
    </row>
    <row r="739" spans="2:26" x14ac:dyDescent="0.35">
      <c r="B739" s="2"/>
      <c r="Z739" s="2"/>
    </row>
    <row r="740" spans="2:26" x14ac:dyDescent="0.35">
      <c r="B740" s="2"/>
      <c r="Z740" s="2"/>
    </row>
    <row r="741" spans="2:26" x14ac:dyDescent="0.35">
      <c r="B741" s="2"/>
      <c r="Z741" s="2"/>
    </row>
    <row r="742" spans="2:26" x14ac:dyDescent="0.35">
      <c r="B742" s="2"/>
      <c r="Z742" s="2"/>
    </row>
    <row r="743" spans="2:26" x14ac:dyDescent="0.35">
      <c r="B743" s="2"/>
      <c r="Z743" s="2"/>
    </row>
    <row r="744" spans="2:26" x14ac:dyDescent="0.35">
      <c r="B744" s="2"/>
      <c r="Z744" s="2"/>
    </row>
    <row r="745" spans="2:26" x14ac:dyDescent="0.35">
      <c r="B745" s="2"/>
      <c r="Z745" s="2"/>
    </row>
    <row r="746" spans="2:26" x14ac:dyDescent="0.35">
      <c r="B746" s="2"/>
      <c r="Z746" s="2"/>
    </row>
    <row r="747" spans="2:26" x14ac:dyDescent="0.35">
      <c r="B747" s="2"/>
      <c r="Z747" s="2"/>
    </row>
    <row r="748" spans="2:26" x14ac:dyDescent="0.35">
      <c r="B748" s="2"/>
      <c r="Z748" s="2"/>
    </row>
    <row r="749" spans="2:26" x14ac:dyDescent="0.35">
      <c r="B749" s="2"/>
      <c r="Z749" s="2"/>
    </row>
    <row r="750" spans="2:26" x14ac:dyDescent="0.35">
      <c r="B750" s="2"/>
      <c r="Z750" s="2"/>
    </row>
    <row r="751" spans="2:26" x14ac:dyDescent="0.35">
      <c r="B751" s="2"/>
      <c r="Z751" s="2"/>
    </row>
    <row r="752" spans="2:26" x14ac:dyDescent="0.35">
      <c r="B752" s="2"/>
      <c r="Z752" s="2"/>
    </row>
    <row r="753" spans="2:26" x14ac:dyDescent="0.35">
      <c r="B753" s="2"/>
      <c r="Z753" s="2"/>
    </row>
    <row r="754" spans="2:26" x14ac:dyDescent="0.35">
      <c r="B754" s="2"/>
      <c r="Z754" s="2"/>
    </row>
    <row r="755" spans="2:26" x14ac:dyDescent="0.35">
      <c r="B755" s="2"/>
      <c r="Z755" s="2"/>
    </row>
    <row r="756" spans="2:26" x14ac:dyDescent="0.35">
      <c r="B756" s="2"/>
      <c r="Z756" s="2"/>
    </row>
    <row r="757" spans="2:26" x14ac:dyDescent="0.35">
      <c r="B757" s="2"/>
      <c r="Z757" s="2"/>
    </row>
    <row r="758" spans="2:26" x14ac:dyDescent="0.35">
      <c r="B758" s="2"/>
      <c r="Z758" s="2"/>
    </row>
    <row r="759" spans="2:26" x14ac:dyDescent="0.35">
      <c r="B759" s="2"/>
      <c r="Z759" s="2"/>
    </row>
    <row r="760" spans="2:26" x14ac:dyDescent="0.35">
      <c r="B760" s="2"/>
      <c r="Z760" s="2"/>
    </row>
    <row r="761" spans="2:26" x14ac:dyDescent="0.35">
      <c r="B761" s="2"/>
      <c r="Z761" s="2"/>
    </row>
    <row r="762" spans="2:26" x14ac:dyDescent="0.35">
      <c r="B762" s="2"/>
      <c r="Z762" s="2"/>
    </row>
    <row r="763" spans="2:26" x14ac:dyDescent="0.35">
      <c r="B763" s="2"/>
      <c r="Z763" s="2"/>
    </row>
    <row r="764" spans="2:26" x14ac:dyDescent="0.35">
      <c r="B764" s="2"/>
      <c r="Z764" s="2"/>
    </row>
    <row r="765" spans="2:26" x14ac:dyDescent="0.35">
      <c r="B765" s="2"/>
      <c r="Z765" s="2"/>
    </row>
    <row r="766" spans="2:26" x14ac:dyDescent="0.35">
      <c r="B766" s="2"/>
      <c r="Z766" s="2"/>
    </row>
    <row r="767" spans="2:26" x14ac:dyDescent="0.35">
      <c r="B767" s="2"/>
      <c r="Z767" s="2"/>
    </row>
    <row r="768" spans="2:26" x14ac:dyDescent="0.35">
      <c r="B768" s="2"/>
      <c r="Z768" s="2"/>
    </row>
    <row r="769" spans="2:26" x14ac:dyDescent="0.35">
      <c r="B769" s="2"/>
      <c r="Z769" s="2"/>
    </row>
    <row r="770" spans="2:26" x14ac:dyDescent="0.35">
      <c r="B770" s="2"/>
      <c r="Z770" s="2"/>
    </row>
    <row r="771" spans="2:26" x14ac:dyDescent="0.35">
      <c r="B771" s="2"/>
      <c r="Z771" s="2"/>
    </row>
    <row r="772" spans="2:26" x14ac:dyDescent="0.35">
      <c r="B772" s="2"/>
      <c r="Z772" s="2"/>
    </row>
    <row r="773" spans="2:26" x14ac:dyDescent="0.35">
      <c r="B773" s="2"/>
      <c r="Z773" s="2"/>
    </row>
    <row r="774" spans="2:26" x14ac:dyDescent="0.35">
      <c r="B774" s="2"/>
      <c r="Z774" s="2"/>
    </row>
    <row r="775" spans="2:26" x14ac:dyDescent="0.35">
      <c r="B775" s="2"/>
      <c r="Z775" s="2"/>
    </row>
    <row r="776" spans="2:26" x14ac:dyDescent="0.35">
      <c r="B776" s="2"/>
      <c r="Z776" s="2"/>
    </row>
    <row r="777" spans="2:26" x14ac:dyDescent="0.35">
      <c r="B777" s="2"/>
      <c r="Z777" s="2"/>
    </row>
    <row r="778" spans="2:26" x14ac:dyDescent="0.35">
      <c r="B778" s="2"/>
      <c r="Z778" s="2"/>
    </row>
    <row r="779" spans="2:26" x14ac:dyDescent="0.35">
      <c r="B779" s="2"/>
      <c r="Z779" s="2"/>
    </row>
    <row r="780" spans="2:26" x14ac:dyDescent="0.35">
      <c r="B780" s="2"/>
      <c r="Z780" s="2"/>
    </row>
    <row r="781" spans="2:26" x14ac:dyDescent="0.35">
      <c r="B781" s="2"/>
      <c r="Z781" s="2"/>
    </row>
    <row r="782" spans="2:26" x14ac:dyDescent="0.35">
      <c r="B782" s="2"/>
      <c r="Z782" s="2"/>
    </row>
    <row r="783" spans="2:26" x14ac:dyDescent="0.35">
      <c r="B783" s="2"/>
      <c r="Z783" s="2"/>
    </row>
    <row r="784" spans="2:26" x14ac:dyDescent="0.35">
      <c r="B784" s="2"/>
      <c r="Z784" s="2"/>
    </row>
    <row r="785" spans="2:26" x14ac:dyDescent="0.35">
      <c r="B785" s="2"/>
      <c r="Z785" s="2"/>
    </row>
    <row r="786" spans="2:26" x14ac:dyDescent="0.35">
      <c r="B786" s="2"/>
      <c r="Z786" s="2"/>
    </row>
    <row r="787" spans="2:26" x14ac:dyDescent="0.35">
      <c r="B787" s="2"/>
      <c r="Z787" s="2"/>
    </row>
    <row r="788" spans="2:26" x14ac:dyDescent="0.35">
      <c r="B788" s="2"/>
      <c r="Z788" s="2"/>
    </row>
    <row r="789" spans="2:26" x14ac:dyDescent="0.35">
      <c r="B789" s="2"/>
      <c r="Z789" s="2"/>
    </row>
    <row r="790" spans="2:26" x14ac:dyDescent="0.35">
      <c r="B790" s="2"/>
      <c r="Z790" s="2"/>
    </row>
    <row r="791" spans="2:26" x14ac:dyDescent="0.35">
      <c r="B791" s="2"/>
      <c r="Z791" s="2"/>
    </row>
    <row r="792" spans="2:26" x14ac:dyDescent="0.35">
      <c r="B792" s="2"/>
      <c r="Z792" s="2"/>
    </row>
    <row r="793" spans="2:26" x14ac:dyDescent="0.35">
      <c r="B793" s="2"/>
      <c r="Z793" s="2"/>
    </row>
    <row r="794" spans="2:26" x14ac:dyDescent="0.35">
      <c r="B794" s="2"/>
      <c r="Z794" s="2"/>
    </row>
    <row r="795" spans="2:26" x14ac:dyDescent="0.35">
      <c r="B795" s="2"/>
      <c r="Z795" s="2"/>
    </row>
    <row r="796" spans="2:26" x14ac:dyDescent="0.35">
      <c r="B796" s="2"/>
      <c r="Z796" s="2"/>
    </row>
    <row r="797" spans="2:26" x14ac:dyDescent="0.35">
      <c r="B797" s="2"/>
      <c r="Z797" s="2"/>
    </row>
    <row r="798" spans="2:26" x14ac:dyDescent="0.35">
      <c r="B798" s="2"/>
      <c r="Z798" s="2"/>
    </row>
    <row r="799" spans="2:26" x14ac:dyDescent="0.35">
      <c r="B799" s="2"/>
      <c r="Z799" s="2"/>
    </row>
    <row r="800" spans="2:26" x14ac:dyDescent="0.35">
      <c r="B800" s="2"/>
      <c r="Z800" s="2"/>
    </row>
    <row r="801" spans="2:26" x14ac:dyDescent="0.35">
      <c r="B801" s="2"/>
      <c r="Z801" s="2"/>
    </row>
    <row r="802" spans="2:26" x14ac:dyDescent="0.35">
      <c r="B802" s="2"/>
      <c r="Z802" s="2"/>
    </row>
    <row r="803" spans="2:26" x14ac:dyDescent="0.35">
      <c r="B803" s="2"/>
      <c r="Z803" s="2"/>
    </row>
    <row r="804" spans="2:26" x14ac:dyDescent="0.35">
      <c r="B804" s="2"/>
      <c r="Z804" s="2"/>
    </row>
    <row r="805" spans="2:26" x14ac:dyDescent="0.35">
      <c r="B805" s="2"/>
      <c r="Z805" s="2"/>
    </row>
    <row r="806" spans="2:26" x14ac:dyDescent="0.35">
      <c r="B806" s="2"/>
      <c r="Z806" s="2"/>
    </row>
    <row r="807" spans="2:26" x14ac:dyDescent="0.35">
      <c r="B807" s="2"/>
      <c r="Z807" s="2"/>
    </row>
    <row r="808" spans="2:26" x14ac:dyDescent="0.35">
      <c r="B808" s="2"/>
      <c r="Z808" s="2"/>
    </row>
    <row r="809" spans="2:26" x14ac:dyDescent="0.35">
      <c r="B809" s="2"/>
      <c r="Z809" s="2"/>
    </row>
    <row r="810" spans="2:26" x14ac:dyDescent="0.35">
      <c r="B810" s="2"/>
      <c r="Z810" s="2"/>
    </row>
    <row r="811" spans="2:26" x14ac:dyDescent="0.35">
      <c r="B811" s="2"/>
      <c r="Z811" s="2"/>
    </row>
    <row r="812" spans="2:26" x14ac:dyDescent="0.35">
      <c r="B812" s="2"/>
      <c r="Z812" s="2"/>
    </row>
    <row r="813" spans="2:26" x14ac:dyDescent="0.35">
      <c r="B813" s="2"/>
      <c r="Z813" s="2"/>
    </row>
    <row r="814" spans="2:26" x14ac:dyDescent="0.35">
      <c r="B814" s="2"/>
      <c r="Z814" s="2"/>
    </row>
    <row r="815" spans="2:26" x14ac:dyDescent="0.35">
      <c r="B815" s="2"/>
      <c r="Z815" s="2"/>
    </row>
    <row r="816" spans="2:26" x14ac:dyDescent="0.35">
      <c r="B816" s="2"/>
      <c r="Z816" s="2"/>
    </row>
    <row r="817" spans="2:26" x14ac:dyDescent="0.35">
      <c r="B817" s="2"/>
      <c r="Z817" s="2"/>
    </row>
    <row r="818" spans="2:26" x14ac:dyDescent="0.35">
      <c r="B818" s="2"/>
      <c r="Z818" s="2"/>
    </row>
    <row r="819" spans="2:26" x14ac:dyDescent="0.35">
      <c r="B819" s="2"/>
      <c r="Z819" s="2"/>
    </row>
    <row r="820" spans="2:26" x14ac:dyDescent="0.35">
      <c r="B820" s="2"/>
      <c r="Z820" s="2"/>
    </row>
    <row r="821" spans="2:26" x14ac:dyDescent="0.35">
      <c r="B821" s="2"/>
      <c r="Z821" s="2"/>
    </row>
    <row r="822" spans="2:26" x14ac:dyDescent="0.35">
      <c r="B822" s="2"/>
      <c r="Z822" s="2"/>
    </row>
    <row r="823" spans="2:26" x14ac:dyDescent="0.35">
      <c r="B823" s="2"/>
      <c r="Z823" s="2"/>
    </row>
    <row r="824" spans="2:26" x14ac:dyDescent="0.35">
      <c r="B824" s="2"/>
      <c r="Z824" s="2"/>
    </row>
    <row r="825" spans="2:26" x14ac:dyDescent="0.35">
      <c r="B825" s="2"/>
      <c r="Z825" s="2"/>
    </row>
    <row r="826" spans="2:26" x14ac:dyDescent="0.35">
      <c r="B826" s="2"/>
      <c r="Z826" s="2"/>
    </row>
    <row r="827" spans="2:26" x14ac:dyDescent="0.35">
      <c r="B827" s="2"/>
      <c r="Z827" s="2"/>
    </row>
    <row r="828" spans="2:26" x14ac:dyDescent="0.35">
      <c r="B828" s="2"/>
      <c r="Z828" s="2"/>
    </row>
    <row r="829" spans="2:26" x14ac:dyDescent="0.35">
      <c r="B829" s="2"/>
      <c r="Z829" s="2"/>
    </row>
    <row r="830" spans="2:26" x14ac:dyDescent="0.35">
      <c r="B830" s="2"/>
      <c r="Z830" s="2"/>
    </row>
    <row r="831" spans="2:26" x14ac:dyDescent="0.35">
      <c r="B831" s="2"/>
      <c r="Z831" s="2"/>
    </row>
    <row r="832" spans="2:26" x14ac:dyDescent="0.35">
      <c r="B832" s="2"/>
      <c r="Z832" s="2"/>
    </row>
    <row r="833" spans="2:26" x14ac:dyDescent="0.35">
      <c r="B833" s="2"/>
      <c r="Z833" s="2"/>
    </row>
    <row r="834" spans="2:26" x14ac:dyDescent="0.35">
      <c r="B834" s="2"/>
      <c r="Z834" s="2"/>
    </row>
    <row r="835" spans="2:26" x14ac:dyDescent="0.35">
      <c r="B835" s="2"/>
      <c r="Z835" s="2"/>
    </row>
    <row r="836" spans="2:26" x14ac:dyDescent="0.35">
      <c r="B836" s="2"/>
      <c r="Z836" s="2"/>
    </row>
    <row r="837" spans="2:26" x14ac:dyDescent="0.35">
      <c r="B837" s="2"/>
      <c r="Z837" s="2"/>
    </row>
    <row r="838" spans="2:26" x14ac:dyDescent="0.35">
      <c r="B838" s="2"/>
      <c r="Z838" s="2"/>
    </row>
    <row r="839" spans="2:26" x14ac:dyDescent="0.35">
      <c r="B839" s="2"/>
      <c r="Z839" s="2"/>
    </row>
    <row r="840" spans="2:26" x14ac:dyDescent="0.35">
      <c r="B840" s="2"/>
      <c r="Z840" s="2"/>
    </row>
    <row r="841" spans="2:26" x14ac:dyDescent="0.35">
      <c r="B841" s="2"/>
      <c r="Z841" s="2"/>
    </row>
    <row r="842" spans="2:26" x14ac:dyDescent="0.35">
      <c r="B842" s="2"/>
      <c r="Z842" s="2"/>
    </row>
    <row r="843" spans="2:26" x14ac:dyDescent="0.35">
      <c r="B843" s="2"/>
      <c r="Z843" s="2"/>
    </row>
    <row r="844" spans="2:26" x14ac:dyDescent="0.35">
      <c r="B844" s="2"/>
      <c r="Z844" s="2"/>
    </row>
    <row r="845" spans="2:26" x14ac:dyDescent="0.35">
      <c r="B845" s="2"/>
      <c r="Z845" s="2"/>
    </row>
    <row r="846" spans="2:26" x14ac:dyDescent="0.35">
      <c r="B846" s="2"/>
      <c r="Z846" s="2"/>
    </row>
    <row r="847" spans="2:26" x14ac:dyDescent="0.35">
      <c r="B847" s="2"/>
      <c r="Z847" s="2"/>
    </row>
    <row r="848" spans="2:26" x14ac:dyDescent="0.35">
      <c r="B848" s="2"/>
      <c r="Z848" s="2"/>
    </row>
    <row r="849" spans="2:26" x14ac:dyDescent="0.35">
      <c r="B849" s="2"/>
      <c r="Z849" s="2"/>
    </row>
    <row r="850" spans="2:26" x14ac:dyDescent="0.35">
      <c r="B850" s="2"/>
      <c r="Z850" s="2"/>
    </row>
    <row r="851" spans="2:26" x14ac:dyDescent="0.35">
      <c r="B851" s="2"/>
      <c r="Z851" s="2"/>
    </row>
    <row r="852" spans="2:26" x14ac:dyDescent="0.35">
      <c r="B852" s="2"/>
      <c r="Z852" s="2"/>
    </row>
    <row r="853" spans="2:26" x14ac:dyDescent="0.35">
      <c r="B853" s="2"/>
      <c r="Z853" s="2"/>
    </row>
    <row r="854" spans="2:26" x14ac:dyDescent="0.35">
      <c r="B854" s="2"/>
      <c r="Z854" s="2"/>
    </row>
    <row r="855" spans="2:26" x14ac:dyDescent="0.35">
      <c r="B855" s="2"/>
      <c r="Z855" s="2"/>
    </row>
    <row r="856" spans="2:26" x14ac:dyDescent="0.35">
      <c r="B856" s="2"/>
      <c r="Z856" s="2"/>
    </row>
    <row r="857" spans="2:26" x14ac:dyDescent="0.35">
      <c r="B857" s="2"/>
      <c r="Z857" s="2"/>
    </row>
    <row r="858" spans="2:26" x14ac:dyDescent="0.35">
      <c r="B858" s="2"/>
      <c r="Z858" s="2"/>
    </row>
    <row r="859" spans="2:26" x14ac:dyDescent="0.35">
      <c r="B859" s="2"/>
      <c r="Z859" s="2"/>
    </row>
    <row r="860" spans="2:26" x14ac:dyDescent="0.35">
      <c r="B860" s="2"/>
      <c r="Z860" s="2"/>
    </row>
    <row r="861" spans="2:26" x14ac:dyDescent="0.35">
      <c r="B861" s="2"/>
      <c r="Z861" s="2"/>
    </row>
    <row r="862" spans="2:26" x14ac:dyDescent="0.35">
      <c r="B862" s="2"/>
      <c r="Z862" s="2"/>
    </row>
    <row r="863" spans="2:26" x14ac:dyDescent="0.35">
      <c r="B863" s="2"/>
      <c r="Z863" s="2"/>
    </row>
    <row r="864" spans="2:26" x14ac:dyDescent="0.35">
      <c r="B864" s="2"/>
      <c r="Z864" s="2"/>
    </row>
    <row r="865" spans="2:26" x14ac:dyDescent="0.35">
      <c r="B865" s="2"/>
      <c r="Z865" s="2"/>
    </row>
    <row r="866" spans="2:26" x14ac:dyDescent="0.35">
      <c r="B866" s="2"/>
      <c r="Z866" s="2"/>
    </row>
    <row r="867" spans="2:26" x14ac:dyDescent="0.35">
      <c r="B867" s="2"/>
      <c r="Z867" s="2"/>
    </row>
    <row r="868" spans="2:26" x14ac:dyDescent="0.35">
      <c r="B868" s="2"/>
      <c r="Z868" s="2"/>
    </row>
    <row r="869" spans="2:26" x14ac:dyDescent="0.35">
      <c r="B869" s="2"/>
      <c r="Z869" s="2"/>
    </row>
    <row r="870" spans="2:26" x14ac:dyDescent="0.35">
      <c r="B870" s="2"/>
      <c r="Z870" s="2"/>
    </row>
    <row r="871" spans="2:26" x14ac:dyDescent="0.35">
      <c r="B871" s="2"/>
      <c r="Z871" s="2"/>
    </row>
    <row r="872" spans="2:26" x14ac:dyDescent="0.35">
      <c r="B872" s="2"/>
      <c r="Z872" s="2"/>
    </row>
    <row r="873" spans="2:26" x14ac:dyDescent="0.35">
      <c r="B873" s="2"/>
      <c r="Z873" s="2"/>
    </row>
    <row r="874" spans="2:26" x14ac:dyDescent="0.35">
      <c r="B874" s="2"/>
      <c r="Z874" s="2"/>
    </row>
    <row r="875" spans="2:26" x14ac:dyDescent="0.35">
      <c r="B875" s="2"/>
      <c r="Z875" s="2"/>
    </row>
    <row r="876" spans="2:26" x14ac:dyDescent="0.35">
      <c r="B876" s="2"/>
      <c r="Z876" s="2"/>
    </row>
    <row r="877" spans="2:26" x14ac:dyDescent="0.35">
      <c r="B877" s="2"/>
      <c r="Z877" s="2"/>
    </row>
    <row r="878" spans="2:26" x14ac:dyDescent="0.35">
      <c r="B878" s="2"/>
      <c r="Z878" s="2"/>
    </row>
    <row r="879" spans="2:26" x14ac:dyDescent="0.35">
      <c r="B879" s="2"/>
      <c r="Z879" s="2"/>
    </row>
    <row r="880" spans="2:26" x14ac:dyDescent="0.35">
      <c r="B880" s="2"/>
      <c r="Z880" s="2"/>
    </row>
    <row r="881" spans="2:26" x14ac:dyDescent="0.35">
      <c r="B881" s="2"/>
      <c r="Z881" s="2"/>
    </row>
    <row r="882" spans="2:26" x14ac:dyDescent="0.35">
      <c r="B882" s="2"/>
      <c r="Z882" s="2"/>
    </row>
    <row r="883" spans="2:26" x14ac:dyDescent="0.35">
      <c r="B883" s="2"/>
      <c r="Z883" s="2"/>
    </row>
    <row r="884" spans="2:26" x14ac:dyDescent="0.35">
      <c r="B884" s="2"/>
      <c r="Z884" s="2"/>
    </row>
    <row r="885" spans="2:26" x14ac:dyDescent="0.35">
      <c r="B885" s="2"/>
      <c r="Z885" s="2"/>
    </row>
    <row r="886" spans="2:26" x14ac:dyDescent="0.35">
      <c r="B886" s="2"/>
      <c r="Z886" s="2"/>
    </row>
    <row r="887" spans="2:26" x14ac:dyDescent="0.35">
      <c r="B887" s="2"/>
      <c r="Z887" s="2"/>
    </row>
    <row r="888" spans="2:26" x14ac:dyDescent="0.35">
      <c r="B888" s="2"/>
      <c r="Z888" s="2"/>
    </row>
    <row r="889" spans="2:26" x14ac:dyDescent="0.35">
      <c r="B889" s="2"/>
      <c r="Z889" s="2"/>
    </row>
    <row r="890" spans="2:26" x14ac:dyDescent="0.35">
      <c r="B890" s="2"/>
      <c r="Z890" s="2"/>
    </row>
    <row r="891" spans="2:26" x14ac:dyDescent="0.35">
      <c r="B891" s="2"/>
      <c r="Z891" s="2"/>
    </row>
    <row r="892" spans="2:26" x14ac:dyDescent="0.35">
      <c r="B892" s="2"/>
      <c r="Z892" s="2"/>
    </row>
    <row r="893" spans="2:26" x14ac:dyDescent="0.35">
      <c r="B893" s="2"/>
      <c r="Z893" s="2"/>
    </row>
    <row r="894" spans="2:26" x14ac:dyDescent="0.35">
      <c r="B894" s="2"/>
      <c r="Z894" s="2"/>
    </row>
    <row r="895" spans="2:26" x14ac:dyDescent="0.35">
      <c r="B895" s="2"/>
      <c r="Z895" s="2"/>
    </row>
    <row r="896" spans="2:26" x14ac:dyDescent="0.35">
      <c r="B896" s="2"/>
      <c r="Z896" s="2"/>
    </row>
    <row r="897" spans="2:26" x14ac:dyDescent="0.35">
      <c r="B897" s="2"/>
      <c r="Z897" s="2"/>
    </row>
    <row r="898" spans="2:26" x14ac:dyDescent="0.35">
      <c r="B898" s="2"/>
      <c r="Z898" s="2"/>
    </row>
    <row r="899" spans="2:26" x14ac:dyDescent="0.35">
      <c r="B899" s="2"/>
      <c r="Z899" s="2"/>
    </row>
    <row r="900" spans="2:26" x14ac:dyDescent="0.35">
      <c r="B900" s="2"/>
      <c r="Z900" s="2"/>
    </row>
    <row r="901" spans="2:26" x14ac:dyDescent="0.35">
      <c r="B901" s="2"/>
      <c r="Z901" s="2"/>
    </row>
    <row r="902" spans="2:26" x14ac:dyDescent="0.35">
      <c r="B902" s="2"/>
      <c r="Z902" s="2"/>
    </row>
    <row r="903" spans="2:26" x14ac:dyDescent="0.35">
      <c r="B903" s="2"/>
      <c r="Z903" s="2"/>
    </row>
    <row r="904" spans="2:26" x14ac:dyDescent="0.35">
      <c r="B904" s="2"/>
      <c r="Z904" s="2"/>
    </row>
    <row r="905" spans="2:26" x14ac:dyDescent="0.35">
      <c r="B905" s="2"/>
      <c r="Z905" s="2"/>
    </row>
    <row r="906" spans="2:26" x14ac:dyDescent="0.35">
      <c r="B906" s="2"/>
      <c r="Z906" s="2"/>
    </row>
    <row r="907" spans="2:26" x14ac:dyDescent="0.35">
      <c r="B907" s="2"/>
      <c r="Z907" s="2"/>
    </row>
    <row r="908" spans="2:26" x14ac:dyDescent="0.35">
      <c r="B908" s="2"/>
      <c r="Z908" s="2"/>
    </row>
    <row r="909" spans="2:26" x14ac:dyDescent="0.35">
      <c r="B909" s="2"/>
      <c r="Z909" s="2"/>
    </row>
    <row r="910" spans="2:26" x14ac:dyDescent="0.35">
      <c r="B910" s="2"/>
      <c r="Z910" s="2"/>
    </row>
    <row r="911" spans="2:26" x14ac:dyDescent="0.35">
      <c r="B911" s="2"/>
      <c r="Z911" s="2"/>
    </row>
    <row r="912" spans="2:26" x14ac:dyDescent="0.35">
      <c r="B912" s="2"/>
      <c r="Z912" s="2"/>
    </row>
    <row r="913" spans="2:26" x14ac:dyDescent="0.35">
      <c r="B913" s="2"/>
      <c r="Z913" s="2"/>
    </row>
    <row r="914" spans="2:26" x14ac:dyDescent="0.35">
      <c r="B914" s="2"/>
      <c r="Z914" s="2"/>
    </row>
    <row r="915" spans="2:26" x14ac:dyDescent="0.35">
      <c r="B915" s="2"/>
      <c r="Z915" s="2"/>
    </row>
    <row r="916" spans="2:26" x14ac:dyDescent="0.35">
      <c r="B916" s="2"/>
      <c r="Z916" s="2"/>
    </row>
    <row r="917" spans="2:26" x14ac:dyDescent="0.35">
      <c r="B917" s="2"/>
      <c r="Z917" s="2"/>
    </row>
    <row r="918" spans="2:26" x14ac:dyDescent="0.35">
      <c r="B918" s="2"/>
      <c r="Z918" s="2"/>
    </row>
    <row r="919" spans="2:26" x14ac:dyDescent="0.35">
      <c r="B919" s="2"/>
      <c r="Z919" s="2"/>
    </row>
    <row r="920" spans="2:26" x14ac:dyDescent="0.35">
      <c r="B920" s="2"/>
      <c r="Z920" s="2"/>
    </row>
    <row r="921" spans="2:26" x14ac:dyDescent="0.35">
      <c r="B921" s="2"/>
      <c r="Z921" s="2"/>
    </row>
    <row r="922" spans="2:26" x14ac:dyDescent="0.35">
      <c r="B922" s="2"/>
      <c r="Z922" s="2"/>
    </row>
    <row r="923" spans="2:26" x14ac:dyDescent="0.35">
      <c r="B923" s="2"/>
      <c r="Z923" s="2"/>
    </row>
    <row r="924" spans="2:26" x14ac:dyDescent="0.35">
      <c r="B924" s="2"/>
      <c r="Z924" s="2"/>
    </row>
    <row r="925" spans="2:26" x14ac:dyDescent="0.35">
      <c r="B925" s="2"/>
      <c r="Z925" s="2"/>
    </row>
    <row r="926" spans="2:26" x14ac:dyDescent="0.35">
      <c r="B926" s="2"/>
      <c r="Z926" s="2"/>
    </row>
    <row r="927" spans="2:26" x14ac:dyDescent="0.35">
      <c r="B927" s="2"/>
      <c r="Z927" s="2"/>
    </row>
    <row r="928" spans="2:26" x14ac:dyDescent="0.35">
      <c r="B928" s="2"/>
      <c r="Z928" s="2"/>
    </row>
    <row r="929" spans="2:26" x14ac:dyDescent="0.35">
      <c r="B929" s="2"/>
      <c r="Z929" s="2"/>
    </row>
    <row r="930" spans="2:26" x14ac:dyDescent="0.35">
      <c r="B930" s="2"/>
      <c r="Z930" s="2"/>
    </row>
    <row r="931" spans="2:26" x14ac:dyDescent="0.35">
      <c r="B931" s="2"/>
      <c r="Z931" s="2"/>
    </row>
    <row r="932" spans="2:26" x14ac:dyDescent="0.35">
      <c r="B932" s="2"/>
      <c r="Z932" s="2"/>
    </row>
    <row r="933" spans="2:26" x14ac:dyDescent="0.35">
      <c r="B933" s="2"/>
      <c r="Z933" s="2"/>
    </row>
    <row r="934" spans="2:26" x14ac:dyDescent="0.35">
      <c r="B934" s="2"/>
      <c r="Z934" s="2"/>
    </row>
    <row r="935" spans="2:26" x14ac:dyDescent="0.35">
      <c r="B935" s="2"/>
      <c r="Z935" s="2"/>
    </row>
    <row r="936" spans="2:26" x14ac:dyDescent="0.35">
      <c r="B936" s="2"/>
      <c r="Z936" s="2"/>
    </row>
    <row r="937" spans="2:26" x14ac:dyDescent="0.35">
      <c r="B937" s="2"/>
      <c r="Z937" s="2"/>
    </row>
    <row r="938" spans="2:26" x14ac:dyDescent="0.35">
      <c r="B938" s="2"/>
      <c r="Z938" s="2"/>
    </row>
    <row r="939" spans="2:26" x14ac:dyDescent="0.35">
      <c r="B939" s="2"/>
      <c r="Z939" s="2"/>
    </row>
    <row r="940" spans="2:26" x14ac:dyDescent="0.35">
      <c r="B940" s="2"/>
      <c r="Z940" s="2"/>
    </row>
    <row r="941" spans="2:26" x14ac:dyDescent="0.35">
      <c r="B941" s="2"/>
      <c r="Z941" s="2"/>
    </row>
    <row r="942" spans="2:26" x14ac:dyDescent="0.35">
      <c r="B942" s="2"/>
      <c r="Z942" s="2"/>
    </row>
    <row r="943" spans="2:26" x14ac:dyDescent="0.35">
      <c r="B943" s="2"/>
      <c r="Z943" s="2"/>
    </row>
    <row r="944" spans="2:26" x14ac:dyDescent="0.35">
      <c r="B944" s="2"/>
      <c r="Z944" s="2"/>
    </row>
    <row r="945" spans="2:26" x14ac:dyDescent="0.35">
      <c r="B945" s="2"/>
      <c r="Z945" s="2"/>
    </row>
    <row r="946" spans="2:26" x14ac:dyDescent="0.35">
      <c r="B946" s="2"/>
      <c r="Z946" s="2"/>
    </row>
    <row r="947" spans="2:26" x14ac:dyDescent="0.35">
      <c r="B947" s="2"/>
      <c r="Z947" s="2"/>
    </row>
    <row r="948" spans="2:26" x14ac:dyDescent="0.35">
      <c r="B948" s="2"/>
      <c r="Z948" s="2"/>
    </row>
    <row r="949" spans="2:26" x14ac:dyDescent="0.35">
      <c r="B949" s="2"/>
      <c r="Z949" s="2"/>
    </row>
    <row r="950" spans="2:26" x14ac:dyDescent="0.35">
      <c r="B950" s="2"/>
      <c r="Z950" s="2"/>
    </row>
    <row r="951" spans="2:26" x14ac:dyDescent="0.35">
      <c r="B951" s="2"/>
      <c r="Z951" s="2"/>
    </row>
    <row r="952" spans="2:26" x14ac:dyDescent="0.35">
      <c r="B952" s="2"/>
      <c r="Z952" s="2"/>
    </row>
    <row r="953" spans="2:26" x14ac:dyDescent="0.35">
      <c r="B953" s="2"/>
      <c r="Z953" s="2"/>
    </row>
    <row r="954" spans="2:26" x14ac:dyDescent="0.35">
      <c r="B954" s="2"/>
      <c r="Z954" s="2"/>
    </row>
    <row r="955" spans="2:26" x14ac:dyDescent="0.35">
      <c r="B955" s="2"/>
      <c r="Z955" s="2"/>
    </row>
    <row r="956" spans="2:26" x14ac:dyDescent="0.35">
      <c r="B956" s="2"/>
      <c r="Z956" s="2"/>
    </row>
    <row r="957" spans="2:26" x14ac:dyDescent="0.35">
      <c r="B957" s="2"/>
      <c r="Z957" s="2"/>
    </row>
    <row r="958" spans="2:26" x14ac:dyDescent="0.35">
      <c r="B958" s="2"/>
      <c r="Z958" s="2"/>
    </row>
    <row r="959" spans="2:26" x14ac:dyDescent="0.35">
      <c r="B959" s="2"/>
      <c r="Z959" s="2"/>
    </row>
    <row r="960" spans="2:26" x14ac:dyDescent="0.35">
      <c r="B960" s="2"/>
      <c r="Z960" s="2"/>
    </row>
    <row r="961" spans="2:26" x14ac:dyDescent="0.35">
      <c r="B961" s="2"/>
      <c r="Z961" s="2"/>
    </row>
    <row r="962" spans="2:26" x14ac:dyDescent="0.35">
      <c r="B962" s="2"/>
      <c r="Z962" s="2"/>
    </row>
    <row r="963" spans="2:26" x14ac:dyDescent="0.35">
      <c r="B963" s="2"/>
      <c r="Z963" s="2"/>
    </row>
    <row r="964" spans="2:26" x14ac:dyDescent="0.35">
      <c r="B964" s="2"/>
      <c r="Z964" s="2"/>
    </row>
    <row r="965" spans="2:26" x14ac:dyDescent="0.35">
      <c r="B965" s="2"/>
      <c r="Z965" s="2"/>
    </row>
    <row r="966" spans="2:26" x14ac:dyDescent="0.35">
      <c r="B966" s="2"/>
      <c r="Z966" s="2"/>
    </row>
    <row r="967" spans="2:26" x14ac:dyDescent="0.35">
      <c r="B967" s="2"/>
      <c r="Z967" s="2"/>
    </row>
    <row r="968" spans="2:26" x14ac:dyDescent="0.35">
      <c r="B968" s="2"/>
      <c r="Z968" s="2"/>
    </row>
    <row r="969" spans="2:26" x14ac:dyDescent="0.35">
      <c r="B969" s="2"/>
      <c r="Z969" s="2"/>
    </row>
    <row r="970" spans="2:26" x14ac:dyDescent="0.35">
      <c r="B970" s="2"/>
      <c r="Z970" s="2"/>
    </row>
    <row r="971" spans="2:26" x14ac:dyDescent="0.35">
      <c r="B971" s="2"/>
      <c r="Z971" s="2"/>
    </row>
    <row r="972" spans="2:26" x14ac:dyDescent="0.35">
      <c r="B972" s="2"/>
      <c r="Z972" s="2"/>
    </row>
    <row r="973" spans="2:26" x14ac:dyDescent="0.35">
      <c r="B973" s="2"/>
      <c r="Z973" s="2"/>
    </row>
    <row r="974" spans="2:26" x14ac:dyDescent="0.35">
      <c r="B974" s="2"/>
      <c r="Z974" s="2"/>
    </row>
    <row r="975" spans="2:26" x14ac:dyDescent="0.35">
      <c r="B975" s="2"/>
      <c r="Z975" s="2"/>
    </row>
    <row r="976" spans="2:26" x14ac:dyDescent="0.35">
      <c r="B976" s="2"/>
      <c r="Z976" s="2"/>
    </row>
    <row r="977" spans="2:26" x14ac:dyDescent="0.35">
      <c r="B977" s="2"/>
      <c r="Z977" s="2"/>
    </row>
    <row r="978" spans="2:26" x14ac:dyDescent="0.35">
      <c r="B978" s="2"/>
      <c r="Z978" s="2"/>
    </row>
    <row r="979" spans="2:26" x14ac:dyDescent="0.35">
      <c r="B979" s="2"/>
      <c r="Z979" s="2"/>
    </row>
    <row r="980" spans="2:26" x14ac:dyDescent="0.35">
      <c r="B980" s="2"/>
      <c r="Z980" s="2"/>
    </row>
    <row r="981" spans="2:26" x14ac:dyDescent="0.35">
      <c r="B981" s="2"/>
      <c r="Z981" s="2"/>
    </row>
    <row r="982" spans="2:26" x14ac:dyDescent="0.35">
      <c r="B982" s="2"/>
      <c r="Z982" s="2"/>
    </row>
    <row r="983" spans="2:26" x14ac:dyDescent="0.35">
      <c r="B983" s="2"/>
      <c r="Z983" s="2"/>
    </row>
    <row r="984" spans="2:26" x14ac:dyDescent="0.35">
      <c r="B984" s="2"/>
      <c r="Z984" s="2"/>
    </row>
    <row r="985" spans="2:26" x14ac:dyDescent="0.35">
      <c r="B985" s="2"/>
      <c r="Z985" s="2"/>
    </row>
    <row r="986" spans="2:26" x14ac:dyDescent="0.35">
      <c r="B986" s="2"/>
      <c r="Z986" s="2"/>
    </row>
    <row r="987" spans="2:26" x14ac:dyDescent="0.35">
      <c r="B987" s="2"/>
      <c r="Z987" s="2"/>
    </row>
    <row r="988" spans="2:26" x14ac:dyDescent="0.35">
      <c r="B988" s="2"/>
      <c r="Z988" s="2"/>
    </row>
    <row r="989" spans="2:26" x14ac:dyDescent="0.35">
      <c r="B989" s="2"/>
      <c r="Z989" s="2"/>
    </row>
    <row r="990" spans="2:26" x14ac:dyDescent="0.35">
      <c r="B990" s="2"/>
      <c r="Z990" s="2"/>
    </row>
    <row r="991" spans="2:26" x14ac:dyDescent="0.35">
      <c r="B991" s="2"/>
      <c r="Z991" s="2"/>
    </row>
    <row r="992" spans="2:26" x14ac:dyDescent="0.35">
      <c r="B992" s="2"/>
      <c r="Z992" s="2"/>
    </row>
    <row r="993" spans="2:26" x14ac:dyDescent="0.35">
      <c r="B993" s="2"/>
      <c r="Z993" s="2"/>
    </row>
    <row r="994" spans="2:26" x14ac:dyDescent="0.35">
      <c r="B994" s="2"/>
      <c r="Z994" s="2"/>
    </row>
    <row r="995" spans="2:26" x14ac:dyDescent="0.35">
      <c r="B995" s="2"/>
      <c r="Z995" s="2"/>
    </row>
    <row r="996" spans="2:26" x14ac:dyDescent="0.35">
      <c r="B996" s="2"/>
      <c r="Z996" s="2"/>
    </row>
    <row r="997" spans="2:26" x14ac:dyDescent="0.35">
      <c r="B997" s="2"/>
      <c r="Z997" s="2"/>
    </row>
    <row r="998" spans="2:26" x14ac:dyDescent="0.35">
      <c r="B998" s="2"/>
      <c r="Z998" s="2"/>
    </row>
    <row r="999" spans="2:26" x14ac:dyDescent="0.35">
      <c r="B999" s="2"/>
      <c r="Z999" s="2"/>
    </row>
    <row r="1000" spans="2:26" x14ac:dyDescent="0.35">
      <c r="B1000" s="2"/>
      <c r="Z1000" s="2"/>
    </row>
    <row r="1001" spans="2:26" x14ac:dyDescent="0.35">
      <c r="B1001" s="2"/>
      <c r="Z1001" s="2"/>
    </row>
    <row r="1002" spans="2:26" x14ac:dyDescent="0.35">
      <c r="B1002" s="2"/>
      <c r="Z1002" s="2"/>
    </row>
    <row r="1003" spans="2:26" x14ac:dyDescent="0.35">
      <c r="B1003" s="2"/>
      <c r="Z1003" s="2"/>
    </row>
    <row r="1004" spans="2:26" x14ac:dyDescent="0.35">
      <c r="B1004" s="2"/>
      <c r="Z1004" s="2"/>
    </row>
    <row r="1005" spans="2:26" x14ac:dyDescent="0.35">
      <c r="B1005" s="2"/>
      <c r="Z1005" s="2"/>
    </row>
    <row r="1006" spans="2:26" x14ac:dyDescent="0.35">
      <c r="B1006" s="2"/>
      <c r="Z1006" s="2"/>
    </row>
    <row r="1007" spans="2:26" x14ac:dyDescent="0.35">
      <c r="B1007" s="2"/>
      <c r="Z1007" s="2"/>
    </row>
    <row r="1008" spans="2:26" x14ac:dyDescent="0.35">
      <c r="B1008" s="2"/>
      <c r="Z1008" s="2"/>
    </row>
    <row r="1009" spans="2:26" x14ac:dyDescent="0.35">
      <c r="B1009" s="2"/>
      <c r="Z1009" s="2"/>
    </row>
    <row r="1010" spans="2:26" x14ac:dyDescent="0.35">
      <c r="B1010" s="2"/>
      <c r="Z1010" s="2"/>
    </row>
    <row r="1011" spans="2:26" x14ac:dyDescent="0.35">
      <c r="B1011" s="2"/>
      <c r="Z1011" s="2"/>
    </row>
    <row r="1012" spans="2:26" x14ac:dyDescent="0.35">
      <c r="B1012" s="2"/>
      <c r="Z1012" s="2"/>
    </row>
    <row r="1013" spans="2:26" x14ac:dyDescent="0.35">
      <c r="B1013" s="2"/>
      <c r="Z1013" s="2"/>
    </row>
    <row r="1014" spans="2:26" x14ac:dyDescent="0.35">
      <c r="B1014" s="2"/>
      <c r="Z1014" s="2"/>
    </row>
    <row r="1015" spans="2:26" x14ac:dyDescent="0.35">
      <c r="B1015" s="2"/>
      <c r="Z1015" s="2"/>
    </row>
    <row r="1016" spans="2:26" x14ac:dyDescent="0.35">
      <c r="B1016" s="2"/>
      <c r="Z1016" s="2"/>
    </row>
    <row r="1017" spans="2:26" x14ac:dyDescent="0.35">
      <c r="B1017" s="2"/>
      <c r="Z1017" s="2"/>
    </row>
    <row r="1018" spans="2:26" x14ac:dyDescent="0.35">
      <c r="B1018" s="2"/>
      <c r="Z1018" s="2"/>
    </row>
    <row r="1019" spans="2:26" x14ac:dyDescent="0.35">
      <c r="B1019" s="2"/>
      <c r="Z1019" s="2"/>
    </row>
    <row r="1020" spans="2:26" x14ac:dyDescent="0.35">
      <c r="B1020" s="2"/>
      <c r="Z1020" s="2"/>
    </row>
    <row r="1021" spans="2:26" x14ac:dyDescent="0.35">
      <c r="B1021" s="2"/>
      <c r="Z1021" s="2"/>
    </row>
    <row r="1022" spans="2:26" x14ac:dyDescent="0.35">
      <c r="B1022" s="2"/>
      <c r="Z1022" s="2"/>
    </row>
    <row r="1023" spans="2:26" x14ac:dyDescent="0.35">
      <c r="B1023" s="2"/>
      <c r="Z1023" s="2"/>
    </row>
    <row r="1024" spans="2:26" x14ac:dyDescent="0.35">
      <c r="B1024" s="2"/>
      <c r="Z1024" s="2"/>
    </row>
    <row r="1025" spans="2:26" x14ac:dyDescent="0.35">
      <c r="B1025" s="2"/>
      <c r="Z1025" s="2"/>
    </row>
    <row r="1026" spans="2:26" x14ac:dyDescent="0.35">
      <c r="B1026" s="2"/>
      <c r="Z1026" s="2"/>
    </row>
    <row r="1027" spans="2:26" x14ac:dyDescent="0.35">
      <c r="B1027" s="2"/>
      <c r="Z1027" s="2"/>
    </row>
    <row r="1028" spans="2:26" x14ac:dyDescent="0.35">
      <c r="B1028" s="2"/>
      <c r="Z1028" s="2"/>
    </row>
    <row r="1029" spans="2:26" x14ac:dyDescent="0.35">
      <c r="B1029" s="2"/>
      <c r="Z1029" s="2"/>
    </row>
    <row r="1030" spans="2:26" x14ac:dyDescent="0.35">
      <c r="B1030" s="2"/>
      <c r="Z1030" s="2"/>
    </row>
    <row r="1031" spans="2:26" x14ac:dyDescent="0.35">
      <c r="B1031" s="2"/>
      <c r="Z1031" s="2"/>
    </row>
    <row r="1032" spans="2:26" x14ac:dyDescent="0.35">
      <c r="B1032" s="2"/>
      <c r="Z1032" s="2"/>
    </row>
    <row r="1033" spans="2:26" x14ac:dyDescent="0.35">
      <c r="B1033" s="2"/>
      <c r="Z1033" s="2"/>
    </row>
    <row r="1034" spans="2:26" x14ac:dyDescent="0.35">
      <c r="B1034" s="2"/>
      <c r="Z1034" s="2"/>
    </row>
    <row r="1035" spans="2:26" x14ac:dyDescent="0.35">
      <c r="B1035" s="2"/>
      <c r="Z1035" s="2"/>
    </row>
    <row r="1036" spans="2:26" x14ac:dyDescent="0.35">
      <c r="B1036" s="2"/>
      <c r="Z1036" s="2"/>
    </row>
    <row r="1037" spans="2:26" x14ac:dyDescent="0.35">
      <c r="B1037" s="2"/>
      <c r="Z1037" s="2"/>
    </row>
    <row r="1038" spans="2:26" x14ac:dyDescent="0.35">
      <c r="B1038" s="2"/>
      <c r="Z1038" s="2"/>
    </row>
    <row r="1039" spans="2:26" x14ac:dyDescent="0.35">
      <c r="B1039" s="2"/>
      <c r="Z1039" s="2"/>
    </row>
    <row r="1040" spans="2:26" x14ac:dyDescent="0.35">
      <c r="B1040" s="2"/>
      <c r="Z1040" s="2"/>
    </row>
    <row r="1041" spans="2:26" x14ac:dyDescent="0.35">
      <c r="B1041" s="2"/>
      <c r="Z1041" s="2"/>
    </row>
    <row r="1042" spans="2:26" x14ac:dyDescent="0.35">
      <c r="B1042" s="2"/>
      <c r="Z1042" s="2"/>
    </row>
    <row r="1043" spans="2:26" x14ac:dyDescent="0.35">
      <c r="B1043" s="2"/>
      <c r="Z1043" s="2"/>
    </row>
    <row r="1044" spans="2:26" x14ac:dyDescent="0.35">
      <c r="B1044" s="2"/>
      <c r="Z1044" s="2"/>
    </row>
    <row r="1045" spans="2:26" x14ac:dyDescent="0.35">
      <c r="B1045" s="2"/>
      <c r="Z1045" s="2"/>
    </row>
    <row r="1046" spans="2:26" x14ac:dyDescent="0.35">
      <c r="B1046" s="2"/>
      <c r="Z1046" s="2"/>
    </row>
    <row r="1047" spans="2:26" x14ac:dyDescent="0.35">
      <c r="B1047" s="2"/>
      <c r="Z1047" s="2"/>
    </row>
    <row r="1048" spans="2:26" x14ac:dyDescent="0.35">
      <c r="B1048" s="2"/>
      <c r="Z1048" s="2"/>
    </row>
    <row r="1049" spans="2:26" x14ac:dyDescent="0.35">
      <c r="B1049" s="2"/>
      <c r="Z1049" s="2"/>
    </row>
    <row r="1050" spans="2:26" x14ac:dyDescent="0.35">
      <c r="B1050" s="2"/>
      <c r="Z1050" s="2"/>
    </row>
    <row r="1051" spans="2:26" x14ac:dyDescent="0.35">
      <c r="B1051" s="2"/>
      <c r="Z1051" s="2"/>
    </row>
    <row r="1052" spans="2:26" x14ac:dyDescent="0.35">
      <c r="B1052" s="2"/>
      <c r="Z1052" s="2"/>
    </row>
    <row r="1053" spans="2:26" x14ac:dyDescent="0.35">
      <c r="B1053" s="2"/>
      <c r="Z1053" s="2"/>
    </row>
    <row r="1054" spans="2:26" x14ac:dyDescent="0.35">
      <c r="B1054" s="2"/>
      <c r="Z1054" s="2"/>
    </row>
    <row r="1055" spans="2:26" x14ac:dyDescent="0.35">
      <c r="B1055" s="2"/>
      <c r="Z1055" s="2"/>
    </row>
    <row r="1056" spans="2:26" x14ac:dyDescent="0.35">
      <c r="B1056" s="2"/>
      <c r="Z1056" s="2"/>
    </row>
    <row r="1057" spans="2:26" x14ac:dyDescent="0.35">
      <c r="B1057" s="2"/>
      <c r="Z1057" s="2"/>
    </row>
    <row r="1058" spans="2:26" x14ac:dyDescent="0.35">
      <c r="B1058" s="2"/>
      <c r="Z1058" s="2"/>
    </row>
    <row r="1059" spans="2:26" x14ac:dyDescent="0.35">
      <c r="B1059" s="2"/>
      <c r="Z1059" s="2"/>
    </row>
    <row r="1060" spans="2:26" x14ac:dyDescent="0.35">
      <c r="B1060" s="2"/>
      <c r="Z1060" s="2"/>
    </row>
    <row r="1061" spans="2:26" x14ac:dyDescent="0.35">
      <c r="B1061" s="2"/>
      <c r="Z1061" s="2"/>
    </row>
    <row r="1062" spans="2:26" x14ac:dyDescent="0.35">
      <c r="B1062" s="2"/>
      <c r="Z1062" s="2"/>
    </row>
    <row r="1063" spans="2:26" x14ac:dyDescent="0.35">
      <c r="B1063" s="2"/>
      <c r="Z1063" s="2"/>
    </row>
    <row r="1064" spans="2:26" x14ac:dyDescent="0.35">
      <c r="B1064" s="2"/>
      <c r="Z1064" s="2"/>
    </row>
    <row r="1065" spans="2:26" x14ac:dyDescent="0.35">
      <c r="B1065" s="2"/>
      <c r="Z1065" s="2"/>
    </row>
    <row r="1066" spans="2:26" x14ac:dyDescent="0.35">
      <c r="B1066" s="2"/>
      <c r="Z1066" s="2"/>
    </row>
    <row r="1067" spans="2:26" x14ac:dyDescent="0.35">
      <c r="B1067" s="2"/>
      <c r="Z1067" s="2"/>
    </row>
    <row r="1068" spans="2:26" x14ac:dyDescent="0.35">
      <c r="B1068" s="2"/>
      <c r="Z1068" s="2"/>
    </row>
    <row r="1069" spans="2:26" x14ac:dyDescent="0.35">
      <c r="B1069" s="2"/>
      <c r="Z1069" s="2"/>
    </row>
    <row r="1070" spans="2:26" x14ac:dyDescent="0.35">
      <c r="B1070" s="2"/>
      <c r="Z1070" s="2"/>
    </row>
    <row r="1071" spans="2:26" x14ac:dyDescent="0.35">
      <c r="B1071" s="2"/>
      <c r="Z1071" s="2"/>
    </row>
    <row r="1072" spans="2:26" x14ac:dyDescent="0.35">
      <c r="B1072" s="2"/>
      <c r="Z1072" s="2"/>
    </row>
    <row r="1073" spans="2:26" x14ac:dyDescent="0.35">
      <c r="B1073" s="2"/>
      <c r="Z1073" s="2"/>
    </row>
    <row r="1074" spans="2:26" x14ac:dyDescent="0.35">
      <c r="B1074" s="2"/>
      <c r="Z1074" s="2"/>
    </row>
    <row r="1075" spans="2:26" x14ac:dyDescent="0.35">
      <c r="B1075" s="2"/>
      <c r="Z1075" s="2"/>
    </row>
    <row r="1076" spans="2:26" x14ac:dyDescent="0.35">
      <c r="B1076" s="2"/>
      <c r="Z1076" s="2"/>
    </row>
    <row r="1077" spans="2:26" x14ac:dyDescent="0.35">
      <c r="B1077" s="2"/>
      <c r="Z1077" s="2"/>
    </row>
    <row r="1078" spans="2:26" x14ac:dyDescent="0.35">
      <c r="B1078" s="2"/>
      <c r="Z1078" s="2"/>
    </row>
    <row r="1079" spans="2:26" x14ac:dyDescent="0.35">
      <c r="B1079" s="2"/>
      <c r="Z1079" s="2"/>
    </row>
    <row r="1080" spans="2:26" x14ac:dyDescent="0.35">
      <c r="B1080" s="2"/>
      <c r="Z1080" s="2"/>
    </row>
    <row r="1081" spans="2:26" x14ac:dyDescent="0.35">
      <c r="B1081" s="2"/>
      <c r="Z1081" s="2"/>
    </row>
    <row r="1082" spans="2:26" x14ac:dyDescent="0.35">
      <c r="B1082" s="2"/>
      <c r="Z1082" s="2"/>
    </row>
    <row r="1083" spans="2:26" x14ac:dyDescent="0.35">
      <c r="B1083" s="2"/>
      <c r="Z1083" s="2"/>
    </row>
    <row r="1084" spans="2:26" x14ac:dyDescent="0.35">
      <c r="B1084" s="2"/>
      <c r="Z1084" s="2"/>
    </row>
    <row r="1085" spans="2:26" x14ac:dyDescent="0.35">
      <c r="B1085" s="2"/>
      <c r="Z1085" s="2"/>
    </row>
    <row r="1086" spans="2:26" x14ac:dyDescent="0.35">
      <c r="B1086" s="2"/>
      <c r="Z1086" s="2"/>
    </row>
    <row r="1087" spans="2:26" x14ac:dyDescent="0.35">
      <c r="B1087" s="2"/>
      <c r="Z1087" s="2"/>
    </row>
    <row r="1088" spans="2:26" x14ac:dyDescent="0.35">
      <c r="B1088" s="2"/>
      <c r="Z1088" s="2"/>
    </row>
    <row r="1089" spans="2:26" x14ac:dyDescent="0.35">
      <c r="B1089" s="2"/>
      <c r="Z1089" s="2"/>
    </row>
    <row r="1090" spans="2:26" x14ac:dyDescent="0.35">
      <c r="B1090" s="2"/>
      <c r="Z1090" s="2"/>
    </row>
    <row r="1091" spans="2:26" x14ac:dyDescent="0.35">
      <c r="B1091" s="2"/>
      <c r="Z1091" s="2"/>
    </row>
    <row r="1092" spans="2:26" x14ac:dyDescent="0.35">
      <c r="B1092" s="2"/>
      <c r="Z1092" s="2"/>
    </row>
    <row r="1093" spans="2:26" x14ac:dyDescent="0.35">
      <c r="B1093" s="2"/>
      <c r="Z1093" s="2"/>
    </row>
    <row r="1094" spans="2:26" x14ac:dyDescent="0.35">
      <c r="B1094" s="2"/>
      <c r="Z1094" s="2"/>
    </row>
    <row r="1095" spans="2:26" x14ac:dyDescent="0.35">
      <c r="B1095" s="2"/>
      <c r="Z1095" s="2"/>
    </row>
    <row r="1096" spans="2:26" x14ac:dyDescent="0.35">
      <c r="B1096" s="2"/>
      <c r="Z1096" s="2"/>
    </row>
    <row r="1097" spans="2:26" x14ac:dyDescent="0.35">
      <c r="B1097" s="2"/>
      <c r="Z1097" s="2"/>
    </row>
    <row r="1098" spans="2:26" x14ac:dyDescent="0.35">
      <c r="B1098" s="2"/>
      <c r="Z1098" s="2"/>
    </row>
    <row r="1099" spans="2:26" x14ac:dyDescent="0.35">
      <c r="B1099" s="2"/>
      <c r="Z1099" s="2"/>
    </row>
    <row r="1100" spans="2:26" x14ac:dyDescent="0.35">
      <c r="B1100" s="2"/>
      <c r="Z1100" s="2"/>
    </row>
    <row r="1101" spans="2:26" x14ac:dyDescent="0.35">
      <c r="B1101" s="2"/>
      <c r="Z1101" s="2"/>
    </row>
    <row r="1102" spans="2:26" x14ac:dyDescent="0.35">
      <c r="B1102" s="2"/>
      <c r="Z1102" s="2"/>
    </row>
    <row r="1103" spans="2:26" x14ac:dyDescent="0.35">
      <c r="B1103" s="2"/>
      <c r="Z1103" s="2"/>
    </row>
    <row r="1104" spans="2:26" x14ac:dyDescent="0.35">
      <c r="B1104" s="2"/>
      <c r="Z1104" s="2"/>
    </row>
    <row r="1105" spans="2:26" x14ac:dyDescent="0.35">
      <c r="B1105" s="2"/>
      <c r="Z1105" s="2"/>
    </row>
    <row r="1106" spans="2:26" x14ac:dyDescent="0.35">
      <c r="B1106" s="2"/>
      <c r="Z1106" s="2"/>
    </row>
    <row r="1107" spans="2:26" x14ac:dyDescent="0.35">
      <c r="B1107" s="2"/>
      <c r="Z1107" s="2"/>
    </row>
    <row r="1108" spans="2:26" x14ac:dyDescent="0.35">
      <c r="B1108" s="2"/>
      <c r="Z1108" s="2"/>
    </row>
    <row r="1109" spans="2:26" x14ac:dyDescent="0.35">
      <c r="B1109" s="2"/>
      <c r="Z1109" s="2"/>
    </row>
    <row r="1110" spans="2:26" x14ac:dyDescent="0.35">
      <c r="B1110" s="2"/>
      <c r="Z1110" s="2"/>
    </row>
    <row r="1111" spans="2:26" x14ac:dyDescent="0.35">
      <c r="B1111" s="2"/>
      <c r="Z1111" s="2"/>
    </row>
    <row r="1112" spans="2:26" x14ac:dyDescent="0.35">
      <c r="B1112" s="2"/>
      <c r="Z1112" s="2"/>
    </row>
    <row r="1113" spans="2:26" x14ac:dyDescent="0.35">
      <c r="B1113" s="2"/>
      <c r="Z1113" s="2"/>
    </row>
    <row r="1114" spans="2:26" x14ac:dyDescent="0.35">
      <c r="B1114" s="2"/>
      <c r="Z1114" s="2"/>
    </row>
    <row r="1115" spans="2:26" x14ac:dyDescent="0.35">
      <c r="B1115" s="2"/>
      <c r="Z1115" s="2"/>
    </row>
    <row r="1116" spans="2:26" x14ac:dyDescent="0.35">
      <c r="B1116" s="2"/>
      <c r="Z1116" s="2"/>
    </row>
    <row r="1117" spans="2:26" x14ac:dyDescent="0.35">
      <c r="B1117" s="2"/>
      <c r="Z1117" s="2"/>
    </row>
    <row r="1118" spans="2:26" x14ac:dyDescent="0.35">
      <c r="B1118" s="2"/>
      <c r="Z1118" s="2"/>
    </row>
    <row r="1119" spans="2:26" x14ac:dyDescent="0.35">
      <c r="B1119" s="2"/>
      <c r="Z1119" s="2"/>
    </row>
    <row r="1120" spans="2:26" x14ac:dyDescent="0.35">
      <c r="B1120" s="2"/>
      <c r="Z1120" s="2"/>
    </row>
    <row r="1121" spans="2:26" x14ac:dyDescent="0.35">
      <c r="B1121" s="2"/>
      <c r="Z1121" s="2"/>
    </row>
    <row r="1122" spans="2:26" x14ac:dyDescent="0.35">
      <c r="B1122" s="2"/>
      <c r="Z1122" s="2"/>
    </row>
    <row r="1123" spans="2:26" x14ac:dyDescent="0.35">
      <c r="B1123" s="2"/>
      <c r="Z1123" s="2"/>
    </row>
    <row r="1124" spans="2:26" x14ac:dyDescent="0.35">
      <c r="B1124" s="2"/>
      <c r="Z1124" s="2"/>
    </row>
    <row r="1125" spans="2:26" x14ac:dyDescent="0.35">
      <c r="B1125" s="2"/>
      <c r="Z1125" s="2"/>
    </row>
    <row r="1126" spans="2:26" x14ac:dyDescent="0.35">
      <c r="B1126" s="2"/>
      <c r="Z1126" s="2"/>
    </row>
    <row r="1127" spans="2:26" x14ac:dyDescent="0.35">
      <c r="B1127" s="2"/>
      <c r="Z1127" s="2"/>
    </row>
    <row r="1128" spans="2:26" x14ac:dyDescent="0.35">
      <c r="B1128" s="2"/>
      <c r="Z1128" s="2"/>
    </row>
    <row r="1129" spans="2:26" x14ac:dyDescent="0.35">
      <c r="B1129" s="2"/>
      <c r="Z1129" s="2"/>
    </row>
    <row r="1130" spans="2:26" x14ac:dyDescent="0.35">
      <c r="B1130" s="2"/>
      <c r="Z1130" s="2"/>
    </row>
    <row r="1131" spans="2:26" x14ac:dyDescent="0.35">
      <c r="B1131" s="2"/>
      <c r="Z1131" s="2"/>
    </row>
    <row r="1132" spans="2:26" x14ac:dyDescent="0.35">
      <c r="B1132" s="2"/>
      <c r="Z1132" s="2"/>
    </row>
    <row r="1133" spans="2:26" x14ac:dyDescent="0.35">
      <c r="B1133" s="2"/>
      <c r="Z1133" s="2"/>
    </row>
    <row r="1134" spans="2:26" x14ac:dyDescent="0.35">
      <c r="B1134" s="2"/>
      <c r="Z1134" s="2"/>
    </row>
    <row r="1135" spans="2:26" x14ac:dyDescent="0.35">
      <c r="B1135" s="2"/>
      <c r="Z1135" s="2"/>
    </row>
    <row r="1136" spans="2:26" x14ac:dyDescent="0.35">
      <c r="B1136" s="2"/>
      <c r="Z1136" s="2"/>
    </row>
    <row r="1137" spans="2:26" x14ac:dyDescent="0.35">
      <c r="B1137" s="2"/>
      <c r="Z1137" s="2"/>
    </row>
    <row r="1138" spans="2:26" x14ac:dyDescent="0.35">
      <c r="B1138" s="2"/>
      <c r="Z1138" s="2"/>
    </row>
    <row r="1139" spans="2:26" x14ac:dyDescent="0.35">
      <c r="B1139" s="2"/>
      <c r="Z1139" s="2"/>
    </row>
    <row r="1140" spans="2:26" x14ac:dyDescent="0.35">
      <c r="B1140" s="2"/>
      <c r="Z1140" s="2"/>
    </row>
    <row r="1141" spans="2:26" x14ac:dyDescent="0.35">
      <c r="B1141" s="2"/>
      <c r="Z1141" s="2"/>
    </row>
    <row r="1142" spans="2:26" x14ac:dyDescent="0.35">
      <c r="B1142" s="2"/>
      <c r="Z1142" s="2"/>
    </row>
    <row r="1143" spans="2:26" x14ac:dyDescent="0.35">
      <c r="B1143" s="2"/>
      <c r="Z1143" s="2"/>
    </row>
    <row r="1144" spans="2:26" x14ac:dyDescent="0.35">
      <c r="B1144" s="2"/>
      <c r="Z1144" s="2"/>
    </row>
    <row r="1145" spans="2:26" x14ac:dyDescent="0.35">
      <c r="B1145" s="2"/>
      <c r="Z1145" s="2"/>
    </row>
    <row r="1146" spans="2:26" x14ac:dyDescent="0.35">
      <c r="B1146" s="2"/>
      <c r="Z1146" s="2"/>
    </row>
    <row r="1147" spans="2:26" x14ac:dyDescent="0.35">
      <c r="B1147" s="2"/>
      <c r="Z1147" s="2"/>
    </row>
    <row r="1148" spans="2:26" x14ac:dyDescent="0.35">
      <c r="B1148" s="2"/>
      <c r="Z1148" s="2"/>
    </row>
    <row r="1149" spans="2:26" x14ac:dyDescent="0.35">
      <c r="B1149" s="2"/>
      <c r="Z1149" s="2"/>
    </row>
    <row r="1150" spans="2:26" x14ac:dyDescent="0.35">
      <c r="B1150" s="2"/>
      <c r="Z1150" s="2"/>
    </row>
    <row r="1151" spans="2:26" x14ac:dyDescent="0.35">
      <c r="B1151" s="2"/>
      <c r="Z1151" s="2"/>
    </row>
    <row r="1152" spans="2:26" x14ac:dyDescent="0.35">
      <c r="B1152" s="2"/>
      <c r="Z1152" s="2"/>
    </row>
    <row r="1153" spans="2:26" x14ac:dyDescent="0.35">
      <c r="B1153" s="2"/>
      <c r="Z1153" s="2"/>
    </row>
    <row r="1154" spans="2:26" x14ac:dyDescent="0.35">
      <c r="B1154" s="2"/>
      <c r="Z1154" s="2"/>
    </row>
    <row r="1155" spans="2:26" x14ac:dyDescent="0.35">
      <c r="B1155" s="2"/>
      <c r="Z1155" s="2"/>
    </row>
    <row r="1156" spans="2:26" x14ac:dyDescent="0.35">
      <c r="B1156" s="2"/>
      <c r="Z1156" s="2"/>
    </row>
    <row r="1157" spans="2:26" x14ac:dyDescent="0.35">
      <c r="B1157" s="2"/>
      <c r="Z1157" s="2"/>
    </row>
    <row r="1158" spans="2:26" x14ac:dyDescent="0.35">
      <c r="B1158" s="2"/>
      <c r="Z1158" s="2"/>
    </row>
    <row r="1159" spans="2:26" x14ac:dyDescent="0.35">
      <c r="B1159" s="2"/>
      <c r="Z1159" s="2"/>
    </row>
    <row r="1160" spans="2:26" x14ac:dyDescent="0.35">
      <c r="B1160" s="2"/>
      <c r="Z1160" s="2"/>
    </row>
    <row r="1161" spans="2:26" x14ac:dyDescent="0.35">
      <c r="B1161" s="2"/>
      <c r="Z1161" s="2"/>
    </row>
    <row r="1162" spans="2:26" x14ac:dyDescent="0.35">
      <c r="B1162" s="2"/>
      <c r="Z1162" s="2"/>
    </row>
    <row r="1163" spans="2:26" x14ac:dyDescent="0.35">
      <c r="B1163" s="2"/>
      <c r="Z1163" s="2"/>
    </row>
    <row r="1164" spans="2:26" x14ac:dyDescent="0.35">
      <c r="B1164" s="2"/>
      <c r="Z1164" s="2"/>
    </row>
    <row r="1165" spans="2:26" x14ac:dyDescent="0.35">
      <c r="B1165" s="2"/>
      <c r="Z1165" s="2"/>
    </row>
    <row r="1166" spans="2:26" x14ac:dyDescent="0.35">
      <c r="B1166" s="2"/>
      <c r="Z1166" s="2"/>
    </row>
    <row r="1167" spans="2:26" x14ac:dyDescent="0.35">
      <c r="B1167" s="2"/>
      <c r="Z1167" s="2"/>
    </row>
    <row r="1168" spans="2:26" x14ac:dyDescent="0.35">
      <c r="B1168" s="2"/>
      <c r="Z1168" s="2"/>
    </row>
    <row r="1169" spans="2:26" x14ac:dyDescent="0.35">
      <c r="B1169" s="2"/>
      <c r="Z1169" s="2"/>
    </row>
    <row r="1170" spans="2:26" x14ac:dyDescent="0.35">
      <c r="B1170" s="2"/>
      <c r="Z1170" s="2"/>
    </row>
    <row r="1171" spans="2:26" x14ac:dyDescent="0.35">
      <c r="B1171" s="2"/>
      <c r="Z1171" s="2"/>
    </row>
    <row r="1172" spans="2:26" x14ac:dyDescent="0.35">
      <c r="B1172" s="2"/>
      <c r="Z1172" s="2"/>
    </row>
    <row r="1173" spans="2:26" x14ac:dyDescent="0.35">
      <c r="B1173" s="2"/>
      <c r="Z1173" s="2"/>
    </row>
    <row r="1174" spans="2:26" x14ac:dyDescent="0.35">
      <c r="B1174" s="2"/>
      <c r="Z1174" s="2"/>
    </row>
    <row r="1175" spans="2:26" x14ac:dyDescent="0.35">
      <c r="B1175" s="2"/>
      <c r="Z1175" s="2"/>
    </row>
    <row r="1176" spans="2:26" x14ac:dyDescent="0.35">
      <c r="B1176" s="2"/>
      <c r="Z1176" s="2"/>
    </row>
    <row r="1177" spans="2:26" x14ac:dyDescent="0.35">
      <c r="B1177" s="2"/>
      <c r="Z1177" s="2"/>
    </row>
    <row r="1178" spans="2:26" x14ac:dyDescent="0.35">
      <c r="B1178" s="2"/>
      <c r="Z1178" s="2"/>
    </row>
    <row r="1179" spans="2:26" x14ac:dyDescent="0.35">
      <c r="B1179" s="2"/>
      <c r="Z1179" s="2"/>
    </row>
    <row r="1180" spans="2:26" x14ac:dyDescent="0.35">
      <c r="B1180" s="2"/>
      <c r="Z1180" s="2"/>
    </row>
    <row r="1181" spans="2:26" x14ac:dyDescent="0.35">
      <c r="B1181" s="2"/>
      <c r="Z1181" s="2"/>
    </row>
    <row r="1182" spans="2:26" x14ac:dyDescent="0.35">
      <c r="B1182" s="2"/>
      <c r="Z1182" s="2"/>
    </row>
    <row r="1183" spans="2:26" x14ac:dyDescent="0.35">
      <c r="B1183" s="2"/>
      <c r="Z1183" s="2"/>
    </row>
    <row r="1184" spans="2:26" x14ac:dyDescent="0.35">
      <c r="B1184" s="2"/>
      <c r="Z1184" s="2"/>
    </row>
    <row r="1185" spans="2:26" x14ac:dyDescent="0.35">
      <c r="B1185" s="2"/>
      <c r="Z1185" s="2"/>
    </row>
    <row r="1186" spans="2:26" x14ac:dyDescent="0.35">
      <c r="B1186" s="2"/>
      <c r="Z1186" s="2"/>
    </row>
    <row r="1187" spans="2:26" x14ac:dyDescent="0.35">
      <c r="B1187" s="2"/>
      <c r="Z1187" s="2"/>
    </row>
    <row r="1188" spans="2:26" x14ac:dyDescent="0.35">
      <c r="B1188" s="2"/>
      <c r="Z1188" s="2"/>
    </row>
    <row r="1189" spans="2:26" x14ac:dyDescent="0.35">
      <c r="B1189" s="2"/>
      <c r="Z1189" s="2"/>
    </row>
    <row r="1190" spans="2:26" x14ac:dyDescent="0.35">
      <c r="B1190" s="2"/>
      <c r="Z1190" s="2"/>
    </row>
    <row r="1191" spans="2:26" x14ac:dyDescent="0.35">
      <c r="B1191" s="2"/>
      <c r="Z1191" s="2"/>
    </row>
    <row r="1192" spans="2:26" x14ac:dyDescent="0.35">
      <c r="B1192" s="2"/>
      <c r="Z1192" s="2"/>
    </row>
    <row r="1193" spans="2:26" x14ac:dyDescent="0.35">
      <c r="B1193" s="2"/>
      <c r="Z1193" s="2"/>
    </row>
    <row r="1194" spans="2:26" x14ac:dyDescent="0.35">
      <c r="B1194" s="2"/>
      <c r="Z1194" s="2"/>
    </row>
    <row r="1195" spans="2:26" x14ac:dyDescent="0.35">
      <c r="B1195" s="2"/>
      <c r="Z1195" s="2"/>
    </row>
    <row r="1196" spans="2:26" x14ac:dyDescent="0.35">
      <c r="B1196" s="2"/>
      <c r="Z1196" s="2"/>
    </row>
    <row r="1197" spans="2:26" x14ac:dyDescent="0.35">
      <c r="B1197" s="2"/>
      <c r="Z1197" s="2"/>
    </row>
    <row r="1198" spans="2:26" x14ac:dyDescent="0.35">
      <c r="B1198" s="2"/>
      <c r="Z1198" s="2"/>
    </row>
    <row r="1199" spans="2:26" x14ac:dyDescent="0.35">
      <c r="B1199" s="2"/>
      <c r="Z1199" s="2"/>
    </row>
    <row r="1200" spans="2:26" x14ac:dyDescent="0.35">
      <c r="B1200" s="2"/>
      <c r="Z1200" s="2"/>
    </row>
    <row r="1201" spans="2:26" x14ac:dyDescent="0.35">
      <c r="B1201" s="2"/>
      <c r="Z1201" s="2"/>
    </row>
    <row r="1202" spans="2:26" x14ac:dyDescent="0.35">
      <c r="B1202" s="2"/>
      <c r="Z1202" s="2"/>
    </row>
    <row r="1203" spans="2:26" x14ac:dyDescent="0.35">
      <c r="B1203" s="2"/>
      <c r="Z1203" s="2"/>
    </row>
    <row r="1204" spans="2:26" x14ac:dyDescent="0.35">
      <c r="B1204" s="2"/>
      <c r="Z1204" s="2"/>
    </row>
    <row r="1205" spans="2:26" x14ac:dyDescent="0.35">
      <c r="B1205" s="2"/>
      <c r="Z1205" s="2"/>
    </row>
    <row r="1206" spans="2:26" x14ac:dyDescent="0.35">
      <c r="B1206" s="2"/>
      <c r="Z1206" s="2"/>
    </row>
    <row r="1207" spans="2:26" x14ac:dyDescent="0.35">
      <c r="B1207" s="2"/>
      <c r="Z1207" s="2"/>
    </row>
    <row r="1208" spans="2:26" x14ac:dyDescent="0.35">
      <c r="B1208" s="2"/>
      <c r="Z1208" s="2"/>
    </row>
    <row r="1209" spans="2:26" x14ac:dyDescent="0.35">
      <c r="B1209" s="2"/>
      <c r="Z1209" s="2"/>
    </row>
    <row r="1210" spans="2:26" x14ac:dyDescent="0.35">
      <c r="B1210" s="2"/>
      <c r="Z1210" s="2"/>
    </row>
    <row r="1211" spans="2:26" x14ac:dyDescent="0.35">
      <c r="B1211" s="2"/>
      <c r="Z1211" s="2"/>
    </row>
    <row r="1212" spans="2:26" x14ac:dyDescent="0.35">
      <c r="B1212" s="2"/>
      <c r="Z1212" s="2"/>
    </row>
    <row r="1213" spans="2:26" x14ac:dyDescent="0.35">
      <c r="B1213" s="2"/>
      <c r="Z1213" s="2"/>
    </row>
    <row r="1214" spans="2:26" x14ac:dyDescent="0.35">
      <c r="B1214" s="2"/>
      <c r="Z1214" s="2"/>
    </row>
    <row r="1215" spans="2:26" x14ac:dyDescent="0.35">
      <c r="B1215" s="2"/>
      <c r="Z1215" s="2"/>
    </row>
    <row r="1216" spans="2:26" x14ac:dyDescent="0.35">
      <c r="B1216" s="2"/>
      <c r="Z1216" s="2"/>
    </row>
    <row r="1217" spans="2:26" x14ac:dyDescent="0.35">
      <c r="B1217" s="2"/>
      <c r="Z1217" s="2"/>
    </row>
    <row r="1218" spans="2:26" x14ac:dyDescent="0.35">
      <c r="B1218" s="2"/>
      <c r="Z1218" s="2"/>
    </row>
    <row r="1219" spans="2:26" x14ac:dyDescent="0.35">
      <c r="B1219" s="2"/>
      <c r="Z1219" s="2"/>
    </row>
    <row r="1220" spans="2:26" x14ac:dyDescent="0.35">
      <c r="B1220" s="2"/>
      <c r="Z1220" s="2"/>
    </row>
    <row r="1221" spans="2:26" x14ac:dyDescent="0.35">
      <c r="B1221" s="2"/>
      <c r="Z1221" s="2"/>
    </row>
    <row r="1222" spans="2:26" x14ac:dyDescent="0.35">
      <c r="B1222" s="2"/>
      <c r="Z1222" s="2"/>
    </row>
    <row r="1223" spans="2:26" x14ac:dyDescent="0.35">
      <c r="B1223" s="2"/>
      <c r="Z1223" s="2"/>
    </row>
    <row r="1224" spans="2:26" x14ac:dyDescent="0.35">
      <c r="B1224" s="2"/>
      <c r="Z1224" s="2"/>
    </row>
    <row r="1225" spans="2:26" x14ac:dyDescent="0.35">
      <c r="B1225" s="2"/>
      <c r="Z1225" s="2"/>
    </row>
    <row r="1226" spans="2:26" x14ac:dyDescent="0.35">
      <c r="B1226" s="2"/>
      <c r="Z1226" s="2"/>
    </row>
    <row r="1227" spans="2:26" x14ac:dyDescent="0.35">
      <c r="B1227" s="2"/>
      <c r="Z1227" s="2"/>
    </row>
    <row r="1228" spans="2:26" x14ac:dyDescent="0.35">
      <c r="B1228" s="2"/>
      <c r="Z1228" s="2"/>
    </row>
    <row r="1229" spans="2:26" x14ac:dyDescent="0.35">
      <c r="B1229" s="2"/>
      <c r="Z1229" s="2"/>
    </row>
    <row r="1230" spans="2:26" x14ac:dyDescent="0.35">
      <c r="B1230" s="2"/>
      <c r="Z1230" s="2"/>
    </row>
    <row r="1231" spans="2:26" x14ac:dyDescent="0.35">
      <c r="B1231" s="2"/>
      <c r="Z1231" s="2"/>
    </row>
    <row r="1232" spans="2:26" x14ac:dyDescent="0.35">
      <c r="B1232" s="2"/>
      <c r="Z1232" s="2"/>
    </row>
    <row r="1233" spans="2:26" x14ac:dyDescent="0.35">
      <c r="B1233" s="2"/>
      <c r="Z1233" s="2"/>
    </row>
    <row r="1234" spans="2:26" x14ac:dyDescent="0.35">
      <c r="B1234" s="2"/>
      <c r="Z1234" s="2"/>
    </row>
    <row r="1235" spans="2:26" x14ac:dyDescent="0.35">
      <c r="B1235" s="2"/>
      <c r="Z1235" s="2"/>
    </row>
    <row r="1236" spans="2:26" x14ac:dyDescent="0.35">
      <c r="B1236" s="2"/>
      <c r="Z1236" s="2"/>
    </row>
    <row r="1237" spans="2:26" x14ac:dyDescent="0.35">
      <c r="B1237" s="2"/>
      <c r="Z1237" s="2"/>
    </row>
    <row r="1238" spans="2:26" x14ac:dyDescent="0.35">
      <c r="B1238" s="2"/>
      <c r="Z1238" s="2"/>
    </row>
    <row r="1239" spans="2:26" x14ac:dyDescent="0.35">
      <c r="B1239" s="2"/>
      <c r="Z1239" s="2"/>
    </row>
    <row r="1240" spans="2:26" x14ac:dyDescent="0.35">
      <c r="B1240" s="2"/>
      <c r="Z1240" s="2"/>
    </row>
    <row r="1241" spans="2:26" x14ac:dyDescent="0.35">
      <c r="B1241" s="2"/>
      <c r="Z1241" s="2"/>
    </row>
    <row r="1242" spans="2:26" x14ac:dyDescent="0.35">
      <c r="B1242" s="2"/>
      <c r="Z1242" s="2"/>
    </row>
    <row r="1243" spans="2:26" x14ac:dyDescent="0.35">
      <c r="B1243" s="2"/>
      <c r="Z1243" s="2"/>
    </row>
    <row r="1244" spans="2:26" x14ac:dyDescent="0.35">
      <c r="B1244" s="2"/>
      <c r="Z1244" s="2"/>
    </row>
    <row r="1245" spans="2:26" x14ac:dyDescent="0.35">
      <c r="B1245" s="2"/>
      <c r="Z1245" s="2"/>
    </row>
    <row r="1246" spans="2:26" x14ac:dyDescent="0.35">
      <c r="B1246" s="2"/>
      <c r="Z1246" s="2"/>
    </row>
    <row r="1247" spans="2:26" x14ac:dyDescent="0.35">
      <c r="B1247" s="2"/>
      <c r="Z1247" s="2"/>
    </row>
    <row r="1248" spans="2:26" x14ac:dyDescent="0.35">
      <c r="B1248" s="2"/>
      <c r="Z1248" s="2"/>
    </row>
    <row r="1249" spans="2:26" x14ac:dyDescent="0.35">
      <c r="B1249" s="2"/>
      <c r="Z1249" s="2"/>
    </row>
    <row r="1250" spans="2:26" x14ac:dyDescent="0.35">
      <c r="B1250" s="2"/>
      <c r="Z1250" s="2"/>
    </row>
    <row r="1251" spans="2:26" x14ac:dyDescent="0.35">
      <c r="B1251" s="2"/>
      <c r="Z1251" s="2"/>
    </row>
    <row r="1252" spans="2:26" x14ac:dyDescent="0.35">
      <c r="B1252" s="2"/>
      <c r="Z1252" s="2"/>
    </row>
    <row r="1253" spans="2:26" x14ac:dyDescent="0.35">
      <c r="B1253" s="2"/>
      <c r="Z1253" s="2"/>
    </row>
    <row r="1254" spans="2:26" x14ac:dyDescent="0.35">
      <c r="B1254" s="2"/>
      <c r="Z1254" s="2"/>
    </row>
    <row r="1255" spans="2:26" x14ac:dyDescent="0.35">
      <c r="B1255" s="2"/>
      <c r="Z1255" s="2"/>
    </row>
    <row r="1256" spans="2:26" x14ac:dyDescent="0.35">
      <c r="B1256" s="2"/>
      <c r="Z1256" s="2"/>
    </row>
    <row r="1257" spans="2:26" x14ac:dyDescent="0.35">
      <c r="B1257" s="2"/>
      <c r="Z1257" s="2"/>
    </row>
    <row r="1258" spans="2:26" x14ac:dyDescent="0.35">
      <c r="B1258" s="2"/>
      <c r="Z1258" s="2"/>
    </row>
    <row r="1259" spans="2:26" x14ac:dyDescent="0.35">
      <c r="B1259" s="2"/>
      <c r="Z1259" s="2"/>
    </row>
    <row r="1260" spans="2:26" x14ac:dyDescent="0.35">
      <c r="B1260" s="2"/>
      <c r="Z1260" s="2"/>
    </row>
    <row r="1261" spans="2:26" x14ac:dyDescent="0.35">
      <c r="B1261" s="2"/>
      <c r="Z1261" s="2"/>
    </row>
    <row r="1262" spans="2:26" x14ac:dyDescent="0.35">
      <c r="B1262" s="2"/>
      <c r="Z1262" s="2"/>
    </row>
    <row r="1263" spans="2:26" x14ac:dyDescent="0.35">
      <c r="B1263" s="2"/>
      <c r="Z1263" s="2"/>
    </row>
    <row r="1264" spans="2:26" x14ac:dyDescent="0.35">
      <c r="B1264" s="2"/>
      <c r="Z1264" s="2"/>
    </row>
    <row r="1265" spans="2:26" x14ac:dyDescent="0.35">
      <c r="B1265" s="2"/>
      <c r="Z1265" s="2"/>
    </row>
    <row r="1266" spans="2:26" x14ac:dyDescent="0.35">
      <c r="B1266" s="2"/>
      <c r="Z1266" s="2"/>
    </row>
    <row r="1267" spans="2:26" x14ac:dyDescent="0.35">
      <c r="B1267" s="2"/>
      <c r="Z1267" s="2"/>
    </row>
    <row r="1268" spans="2:26" x14ac:dyDescent="0.35">
      <c r="B1268" s="2"/>
      <c r="Z1268" s="2"/>
    </row>
    <row r="1269" spans="2:26" x14ac:dyDescent="0.35">
      <c r="B1269" s="2"/>
      <c r="Z1269" s="2"/>
    </row>
    <row r="1270" spans="2:26" x14ac:dyDescent="0.35">
      <c r="B1270" s="2"/>
      <c r="Z1270" s="2"/>
    </row>
    <row r="1271" spans="2:26" x14ac:dyDescent="0.35">
      <c r="B1271" s="2"/>
      <c r="Z1271" s="2"/>
    </row>
    <row r="1272" spans="2:26" x14ac:dyDescent="0.35">
      <c r="B1272" s="2"/>
      <c r="Z1272" s="2"/>
    </row>
    <row r="1273" spans="2:26" x14ac:dyDescent="0.35">
      <c r="B1273" s="2"/>
      <c r="Z1273" s="2"/>
    </row>
    <row r="1274" spans="2:26" x14ac:dyDescent="0.35">
      <c r="B1274" s="2"/>
      <c r="Z1274" s="2"/>
    </row>
    <row r="1275" spans="2:26" x14ac:dyDescent="0.35">
      <c r="B1275" s="2"/>
      <c r="Z1275" s="2"/>
    </row>
    <row r="1276" spans="2:26" x14ac:dyDescent="0.35">
      <c r="B1276" s="2"/>
      <c r="Z1276" s="2"/>
    </row>
    <row r="1277" spans="2:26" x14ac:dyDescent="0.35">
      <c r="B1277" s="2"/>
      <c r="Z1277" s="2"/>
    </row>
    <row r="1278" spans="2:26" x14ac:dyDescent="0.35">
      <c r="B1278" s="2"/>
      <c r="Z1278" s="2"/>
    </row>
    <row r="1279" spans="2:26" x14ac:dyDescent="0.35">
      <c r="B1279" s="2"/>
      <c r="Z1279" s="2"/>
    </row>
    <row r="1280" spans="2:26" x14ac:dyDescent="0.35">
      <c r="B1280" s="2"/>
      <c r="Z1280" s="2"/>
    </row>
    <row r="1281" spans="2:26" x14ac:dyDescent="0.35">
      <c r="B1281" s="2"/>
      <c r="Z1281" s="2"/>
    </row>
    <row r="1282" spans="2:26" x14ac:dyDescent="0.35">
      <c r="B1282" s="2"/>
      <c r="Z1282" s="2"/>
    </row>
    <row r="1283" spans="2:26" x14ac:dyDescent="0.35">
      <c r="B1283" s="2"/>
      <c r="Z1283" s="2"/>
    </row>
    <row r="1284" spans="2:26" x14ac:dyDescent="0.35">
      <c r="B1284" s="2"/>
      <c r="Z1284" s="2"/>
    </row>
    <row r="1285" spans="2:26" x14ac:dyDescent="0.35">
      <c r="B1285" s="2"/>
      <c r="Z1285" s="2"/>
    </row>
    <row r="1286" spans="2:26" x14ac:dyDescent="0.35">
      <c r="B1286" s="2"/>
      <c r="Z1286" s="2"/>
    </row>
    <row r="1287" spans="2:26" x14ac:dyDescent="0.35">
      <c r="B1287" s="2"/>
      <c r="Z1287" s="2"/>
    </row>
    <row r="1288" spans="2:26" x14ac:dyDescent="0.35">
      <c r="B1288" s="2"/>
      <c r="Z1288" s="2"/>
    </row>
    <row r="1289" spans="2:26" x14ac:dyDescent="0.35">
      <c r="B1289" s="2"/>
      <c r="Z1289" s="2"/>
    </row>
    <row r="1290" spans="2:26" x14ac:dyDescent="0.35">
      <c r="B1290" s="2"/>
      <c r="Z1290" s="2"/>
    </row>
    <row r="1291" spans="2:26" x14ac:dyDescent="0.35">
      <c r="B1291" s="2"/>
      <c r="Z1291" s="2"/>
    </row>
    <row r="1292" spans="2:26" x14ac:dyDescent="0.35">
      <c r="B1292" s="2"/>
      <c r="Z1292" s="2"/>
    </row>
    <row r="1293" spans="2:26" x14ac:dyDescent="0.35">
      <c r="B1293" s="2"/>
      <c r="Z1293" s="2"/>
    </row>
    <row r="1294" spans="2:26" x14ac:dyDescent="0.35">
      <c r="B1294" s="2"/>
      <c r="Z1294" s="2"/>
    </row>
    <row r="1295" spans="2:26" x14ac:dyDescent="0.35">
      <c r="B1295" s="2"/>
      <c r="Z1295" s="2"/>
    </row>
    <row r="1296" spans="2:26" x14ac:dyDescent="0.35">
      <c r="B1296" s="2"/>
      <c r="Z1296" s="2"/>
    </row>
    <row r="1297" spans="2:26" x14ac:dyDescent="0.35">
      <c r="B1297" s="2"/>
      <c r="Z1297" s="2"/>
    </row>
    <row r="1298" spans="2:26" x14ac:dyDescent="0.35">
      <c r="B1298" s="2"/>
      <c r="Z1298" s="2"/>
    </row>
    <row r="1299" spans="2:26" x14ac:dyDescent="0.35">
      <c r="B1299" s="2"/>
      <c r="Z1299" s="2"/>
    </row>
    <row r="1300" spans="2:26" x14ac:dyDescent="0.35">
      <c r="B1300" s="2"/>
      <c r="Z1300" s="2"/>
    </row>
    <row r="1301" spans="2:26" x14ac:dyDescent="0.35">
      <c r="B1301" s="2"/>
      <c r="Z1301" s="2"/>
    </row>
    <row r="1302" spans="2:26" x14ac:dyDescent="0.35">
      <c r="B1302" s="2"/>
      <c r="Z1302" s="2"/>
    </row>
    <row r="1303" spans="2:26" x14ac:dyDescent="0.35">
      <c r="B1303" s="2"/>
      <c r="Z1303" s="2"/>
    </row>
    <row r="1304" spans="2:26" x14ac:dyDescent="0.35">
      <c r="B1304" s="2"/>
      <c r="Z1304" s="2"/>
    </row>
    <row r="1305" spans="2:26" x14ac:dyDescent="0.35">
      <c r="B1305" s="2"/>
      <c r="Z1305" s="2"/>
    </row>
    <row r="1306" spans="2:26" x14ac:dyDescent="0.35">
      <c r="B1306" s="2"/>
      <c r="Z1306" s="2"/>
    </row>
    <row r="1307" spans="2:26" x14ac:dyDescent="0.35">
      <c r="B1307" s="2"/>
      <c r="Z1307" s="2"/>
    </row>
    <row r="1308" spans="2:26" x14ac:dyDescent="0.35">
      <c r="B1308" s="2"/>
      <c r="Z1308" s="2"/>
    </row>
    <row r="1309" spans="2:26" x14ac:dyDescent="0.35">
      <c r="B1309" s="2"/>
      <c r="Z1309" s="2"/>
    </row>
    <row r="1310" spans="2:26" x14ac:dyDescent="0.35">
      <c r="B1310" s="2"/>
      <c r="Z1310" s="2"/>
    </row>
    <row r="1311" spans="2:26" x14ac:dyDescent="0.35">
      <c r="B1311" s="2"/>
      <c r="Z1311" s="2"/>
    </row>
    <row r="1312" spans="2:26" x14ac:dyDescent="0.35">
      <c r="B1312" s="2"/>
      <c r="Z1312" s="2"/>
    </row>
    <row r="1313" spans="2:26" x14ac:dyDescent="0.35">
      <c r="B1313" s="2"/>
      <c r="Z1313" s="2"/>
    </row>
    <row r="1314" spans="2:26" x14ac:dyDescent="0.35">
      <c r="B1314" s="2"/>
      <c r="Z1314" s="2"/>
    </row>
    <row r="1315" spans="2:26" x14ac:dyDescent="0.35">
      <c r="B1315" s="2"/>
      <c r="Z1315" s="2"/>
    </row>
    <row r="1316" spans="2:26" x14ac:dyDescent="0.35">
      <c r="B1316" s="2"/>
      <c r="Z1316" s="2"/>
    </row>
    <row r="1317" spans="2:26" x14ac:dyDescent="0.35">
      <c r="B1317" s="2"/>
      <c r="Z1317" s="2"/>
    </row>
    <row r="1318" spans="2:26" x14ac:dyDescent="0.35">
      <c r="B1318" s="2"/>
      <c r="Z1318" s="2"/>
    </row>
    <row r="1319" spans="2:26" x14ac:dyDescent="0.35">
      <c r="B1319" s="2"/>
      <c r="Z1319" s="2"/>
    </row>
    <row r="1320" spans="2:26" x14ac:dyDescent="0.35">
      <c r="B1320" s="2"/>
      <c r="Z1320" s="2"/>
    </row>
    <row r="1321" spans="2:26" x14ac:dyDescent="0.35">
      <c r="B1321" s="2"/>
      <c r="Z1321" s="2"/>
    </row>
    <row r="1322" spans="2:26" x14ac:dyDescent="0.35">
      <c r="B1322" s="2"/>
      <c r="Z1322" s="2"/>
    </row>
    <row r="1323" spans="2:26" x14ac:dyDescent="0.35">
      <c r="B1323" s="2"/>
      <c r="Z1323" s="2"/>
    </row>
    <row r="1324" spans="2:26" x14ac:dyDescent="0.35">
      <c r="B1324" s="2"/>
      <c r="Z1324" s="2"/>
    </row>
    <row r="1325" spans="2:26" x14ac:dyDescent="0.35">
      <c r="B1325" s="2"/>
      <c r="Z1325" s="2"/>
    </row>
    <row r="1326" spans="2:26" x14ac:dyDescent="0.35">
      <c r="B1326" s="2"/>
      <c r="Z1326" s="2"/>
    </row>
    <row r="1327" spans="2:26" x14ac:dyDescent="0.35">
      <c r="B1327" s="2"/>
      <c r="Z1327" s="2"/>
    </row>
    <row r="1328" spans="2:26" x14ac:dyDescent="0.35">
      <c r="B1328" s="2"/>
      <c r="Z1328" s="2"/>
    </row>
    <row r="1329" spans="2:26" x14ac:dyDescent="0.35">
      <c r="B1329" s="2"/>
      <c r="Z1329" s="2"/>
    </row>
    <row r="1330" spans="2:26" x14ac:dyDescent="0.35">
      <c r="B1330" s="2"/>
      <c r="Z1330" s="2"/>
    </row>
    <row r="1331" spans="2:26" x14ac:dyDescent="0.35">
      <c r="B1331" s="2"/>
      <c r="Z1331" s="2"/>
    </row>
    <row r="1332" spans="2:26" x14ac:dyDescent="0.35">
      <c r="B1332" s="2"/>
      <c r="Z1332" s="2"/>
    </row>
    <row r="1333" spans="2:26" x14ac:dyDescent="0.35">
      <c r="B1333" s="2"/>
      <c r="Z1333" s="2"/>
    </row>
    <row r="1334" spans="2:26" x14ac:dyDescent="0.35">
      <c r="B1334" s="2"/>
      <c r="Z1334" s="2"/>
    </row>
    <row r="1335" spans="2:26" x14ac:dyDescent="0.35">
      <c r="B1335" s="2"/>
      <c r="Z1335" s="2"/>
    </row>
    <row r="1336" spans="2:26" x14ac:dyDescent="0.35">
      <c r="B1336" s="2"/>
      <c r="Z1336" s="2"/>
    </row>
    <row r="1337" spans="2:26" x14ac:dyDescent="0.35">
      <c r="B1337" s="2"/>
      <c r="Z1337" s="2"/>
    </row>
    <row r="1338" spans="2:26" x14ac:dyDescent="0.35">
      <c r="B1338" s="2"/>
      <c r="Z1338" s="2"/>
    </row>
    <row r="1339" spans="2:26" x14ac:dyDescent="0.35">
      <c r="B1339" s="2"/>
      <c r="Z1339" s="2"/>
    </row>
    <row r="1340" spans="2:26" x14ac:dyDescent="0.35">
      <c r="B1340" s="2"/>
      <c r="Z1340" s="2"/>
    </row>
    <row r="1341" spans="2:26" x14ac:dyDescent="0.35">
      <c r="B1341" s="2"/>
      <c r="Z1341" s="2"/>
    </row>
    <row r="1342" spans="2:26" x14ac:dyDescent="0.35">
      <c r="B1342" s="2"/>
      <c r="Z1342" s="2"/>
    </row>
    <row r="1343" spans="2:26" x14ac:dyDescent="0.35">
      <c r="B1343" s="2"/>
      <c r="Z1343" s="2"/>
    </row>
    <row r="1344" spans="2:26" x14ac:dyDescent="0.35">
      <c r="B1344" s="2"/>
      <c r="Z1344" s="2"/>
    </row>
    <row r="1345" spans="2:26" x14ac:dyDescent="0.35">
      <c r="B1345" s="2"/>
      <c r="Z1345" s="2"/>
    </row>
    <row r="1346" spans="2:26" x14ac:dyDescent="0.35">
      <c r="B1346" s="2"/>
      <c r="Z1346" s="2"/>
    </row>
    <row r="1347" spans="2:26" x14ac:dyDescent="0.35">
      <c r="B1347" s="2"/>
      <c r="Z1347" s="2"/>
    </row>
    <row r="1348" spans="2:26" x14ac:dyDescent="0.35">
      <c r="B1348" s="2"/>
      <c r="Z1348" s="2"/>
    </row>
    <row r="1349" spans="2:26" x14ac:dyDescent="0.35">
      <c r="B1349" s="2"/>
      <c r="Z1349" s="2"/>
    </row>
    <row r="1350" spans="2:26" x14ac:dyDescent="0.35">
      <c r="B1350" s="2"/>
      <c r="Z1350" s="2"/>
    </row>
    <row r="1351" spans="2:26" x14ac:dyDescent="0.35">
      <c r="B1351" s="2"/>
      <c r="Z1351" s="2"/>
    </row>
    <row r="1352" spans="2:26" x14ac:dyDescent="0.35">
      <c r="B1352" s="2"/>
      <c r="Z1352" s="2"/>
    </row>
    <row r="1353" spans="2:26" x14ac:dyDescent="0.35">
      <c r="B1353" s="2"/>
      <c r="Z1353" s="2"/>
    </row>
    <row r="1354" spans="2:26" x14ac:dyDescent="0.35">
      <c r="B1354" s="2"/>
      <c r="Z1354" s="2"/>
    </row>
    <row r="1355" spans="2:26" x14ac:dyDescent="0.35">
      <c r="B1355" s="2"/>
      <c r="Z1355" s="2"/>
    </row>
    <row r="1356" spans="2:26" x14ac:dyDescent="0.35">
      <c r="B1356" s="2"/>
      <c r="Z1356" s="2"/>
    </row>
    <row r="1357" spans="2:26" x14ac:dyDescent="0.35">
      <c r="B1357" s="2"/>
      <c r="Z1357" s="2"/>
    </row>
    <row r="1358" spans="2:26" x14ac:dyDescent="0.35">
      <c r="B1358" s="2"/>
      <c r="Z1358" s="2"/>
    </row>
    <row r="1359" spans="2:26" x14ac:dyDescent="0.35">
      <c r="B1359" s="2"/>
      <c r="Z1359" s="2"/>
    </row>
    <row r="1360" spans="2:26" x14ac:dyDescent="0.35">
      <c r="B1360" s="2"/>
      <c r="Z1360" s="2"/>
    </row>
    <row r="1361" spans="2:26" x14ac:dyDescent="0.35">
      <c r="B1361" s="2"/>
      <c r="Z1361" s="2"/>
    </row>
    <row r="1362" spans="2:26" x14ac:dyDescent="0.35">
      <c r="B1362" s="2"/>
      <c r="Z1362" s="2"/>
    </row>
    <row r="1363" spans="2:26" x14ac:dyDescent="0.35">
      <c r="B1363" s="2"/>
      <c r="Z1363" s="2"/>
    </row>
    <row r="1364" spans="2:26" x14ac:dyDescent="0.35">
      <c r="B1364" s="2"/>
      <c r="Z1364" s="2"/>
    </row>
    <row r="1365" spans="2:26" x14ac:dyDescent="0.35">
      <c r="B1365" s="2"/>
      <c r="Z1365" s="2"/>
    </row>
    <row r="1366" spans="2:26" x14ac:dyDescent="0.35">
      <c r="B1366" s="2"/>
      <c r="Z1366" s="2"/>
    </row>
    <row r="1367" spans="2:26" x14ac:dyDescent="0.35">
      <c r="B1367" s="2"/>
      <c r="Z1367" s="2"/>
    </row>
    <row r="1368" spans="2:26" x14ac:dyDescent="0.35">
      <c r="B1368" s="2"/>
      <c r="Z1368" s="2"/>
    </row>
    <row r="1369" spans="2:26" x14ac:dyDescent="0.35">
      <c r="B1369" s="2"/>
      <c r="Z1369" s="2"/>
    </row>
    <row r="1370" spans="2:26" x14ac:dyDescent="0.35">
      <c r="B1370" s="2"/>
      <c r="Z1370" s="2"/>
    </row>
    <row r="1371" spans="2:26" x14ac:dyDescent="0.35">
      <c r="B1371" s="2"/>
      <c r="Z1371" s="2"/>
    </row>
    <row r="1372" spans="2:26" x14ac:dyDescent="0.35">
      <c r="B1372" s="2"/>
      <c r="Z1372" s="2"/>
    </row>
    <row r="1373" spans="2:26" x14ac:dyDescent="0.35">
      <c r="B1373" s="2"/>
      <c r="Z1373" s="2"/>
    </row>
    <row r="1374" spans="2:26" x14ac:dyDescent="0.35">
      <c r="B1374" s="2"/>
      <c r="Z1374" s="2"/>
    </row>
    <row r="1375" spans="2:26" x14ac:dyDescent="0.35">
      <c r="B1375" s="2"/>
      <c r="Z1375" s="2"/>
    </row>
    <row r="1376" spans="2:26" x14ac:dyDescent="0.35">
      <c r="B1376" s="2"/>
      <c r="Z1376" s="2"/>
    </row>
    <row r="1377" spans="2:26" x14ac:dyDescent="0.35">
      <c r="B1377" s="2"/>
      <c r="Z1377" s="2"/>
    </row>
    <row r="1378" spans="2:26" x14ac:dyDescent="0.35">
      <c r="B1378" s="2"/>
      <c r="Z1378" s="2"/>
    </row>
    <row r="1379" spans="2:26" x14ac:dyDescent="0.35">
      <c r="B1379" s="2"/>
      <c r="Z1379" s="2"/>
    </row>
    <row r="1380" spans="2:26" x14ac:dyDescent="0.35">
      <c r="B1380" s="2"/>
      <c r="Z1380" s="2"/>
    </row>
    <row r="1381" spans="2:26" x14ac:dyDescent="0.35">
      <c r="B1381" s="2"/>
      <c r="Z1381" s="2"/>
    </row>
    <row r="1382" spans="2:26" x14ac:dyDescent="0.35">
      <c r="B1382" s="2"/>
      <c r="Z1382" s="2"/>
    </row>
    <row r="1383" spans="2:26" x14ac:dyDescent="0.35">
      <c r="B1383" s="2"/>
      <c r="Z1383" s="2"/>
    </row>
    <row r="1384" spans="2:26" x14ac:dyDescent="0.35">
      <c r="B1384" s="2"/>
      <c r="Z1384" s="2"/>
    </row>
    <row r="1385" spans="2:26" x14ac:dyDescent="0.35">
      <c r="B1385" s="2"/>
      <c r="Z1385" s="2"/>
    </row>
    <row r="1386" spans="2:26" x14ac:dyDescent="0.35">
      <c r="B1386" s="2"/>
      <c r="Z1386" s="2"/>
    </row>
    <row r="1387" spans="2:26" x14ac:dyDescent="0.35">
      <c r="B1387" s="2"/>
      <c r="Z1387" s="2"/>
    </row>
    <row r="1388" spans="2:26" x14ac:dyDescent="0.35">
      <c r="B1388" s="2"/>
      <c r="Z1388" s="2"/>
    </row>
    <row r="1389" spans="2:26" x14ac:dyDescent="0.35">
      <c r="B1389" s="2"/>
      <c r="Z1389" s="2"/>
    </row>
    <row r="1390" spans="2:26" x14ac:dyDescent="0.35">
      <c r="B1390" s="2"/>
      <c r="Z1390" s="2"/>
    </row>
    <row r="1391" spans="2:26" x14ac:dyDescent="0.35">
      <c r="B1391" s="2"/>
      <c r="Z1391" s="2"/>
    </row>
    <row r="1392" spans="2:26" x14ac:dyDescent="0.35">
      <c r="B1392" s="2"/>
      <c r="Z1392" s="2"/>
    </row>
    <row r="1393" spans="2:26" x14ac:dyDescent="0.35">
      <c r="B1393" s="2"/>
      <c r="Z1393" s="2"/>
    </row>
    <row r="1394" spans="2:26" x14ac:dyDescent="0.35">
      <c r="B1394" s="2"/>
      <c r="Z1394" s="2"/>
    </row>
    <row r="1395" spans="2:26" x14ac:dyDescent="0.35">
      <c r="B1395" s="2"/>
      <c r="Z1395" s="2"/>
    </row>
    <row r="1396" spans="2:26" x14ac:dyDescent="0.35">
      <c r="B1396" s="2"/>
      <c r="Z1396" s="2"/>
    </row>
    <row r="1397" spans="2:26" x14ac:dyDescent="0.35">
      <c r="B1397" s="2"/>
      <c r="Z1397" s="2"/>
    </row>
    <row r="1398" spans="2:26" x14ac:dyDescent="0.35">
      <c r="B1398" s="2"/>
      <c r="Z1398" s="2"/>
    </row>
    <row r="1399" spans="2:26" x14ac:dyDescent="0.35">
      <c r="B1399" s="2"/>
      <c r="Z1399" s="2"/>
    </row>
    <row r="1400" spans="2:26" x14ac:dyDescent="0.35">
      <c r="B1400" s="2"/>
      <c r="Z1400" s="2"/>
    </row>
    <row r="1401" spans="2:26" x14ac:dyDescent="0.35">
      <c r="B1401" s="2"/>
      <c r="Z1401" s="2"/>
    </row>
    <row r="1402" spans="2:26" x14ac:dyDescent="0.35">
      <c r="B1402" s="2"/>
      <c r="Z1402" s="2"/>
    </row>
    <row r="1403" spans="2:26" x14ac:dyDescent="0.35">
      <c r="B1403" s="2"/>
      <c r="Z1403" s="2"/>
    </row>
    <row r="1404" spans="2:26" x14ac:dyDescent="0.35">
      <c r="B1404" s="2"/>
      <c r="Z1404" s="2"/>
    </row>
    <row r="1405" spans="2:26" x14ac:dyDescent="0.35">
      <c r="B1405" s="2"/>
      <c r="Z1405" s="2"/>
    </row>
    <row r="1406" spans="2:26" x14ac:dyDescent="0.35">
      <c r="B1406" s="2"/>
      <c r="Z1406" s="2"/>
    </row>
    <row r="1407" spans="2:26" x14ac:dyDescent="0.35">
      <c r="B1407" s="2"/>
      <c r="Z1407" s="2"/>
    </row>
    <row r="1408" spans="2:26" x14ac:dyDescent="0.35">
      <c r="B1408" s="2"/>
      <c r="Z1408" s="2"/>
    </row>
    <row r="1409" spans="2:26" x14ac:dyDescent="0.35">
      <c r="B1409" s="2"/>
      <c r="Z1409" s="2"/>
    </row>
    <row r="1410" spans="2:26" x14ac:dyDescent="0.35">
      <c r="B1410" s="2"/>
      <c r="Z1410" s="2"/>
    </row>
    <row r="1411" spans="2:26" x14ac:dyDescent="0.35">
      <c r="B1411" s="2"/>
      <c r="Z1411" s="2"/>
    </row>
    <row r="1412" spans="2:26" x14ac:dyDescent="0.35">
      <c r="B1412" s="2"/>
      <c r="Z1412" s="2"/>
    </row>
    <row r="1413" spans="2:26" x14ac:dyDescent="0.35">
      <c r="B1413" s="2"/>
      <c r="Z1413" s="2"/>
    </row>
    <row r="1414" spans="2:26" x14ac:dyDescent="0.35">
      <c r="B1414" s="2"/>
      <c r="Z1414" s="2"/>
    </row>
    <row r="1415" spans="2:26" x14ac:dyDescent="0.35">
      <c r="B1415" s="2"/>
      <c r="Z1415" s="2"/>
    </row>
    <row r="1416" spans="2:26" x14ac:dyDescent="0.35">
      <c r="B1416" s="2"/>
      <c r="Z1416" s="2"/>
    </row>
    <row r="1417" spans="2:26" x14ac:dyDescent="0.35">
      <c r="B1417" s="2"/>
      <c r="Z1417" s="2"/>
    </row>
    <row r="1418" spans="2:26" x14ac:dyDescent="0.35">
      <c r="B1418" s="2"/>
      <c r="Z1418" s="2"/>
    </row>
    <row r="1419" spans="2:26" x14ac:dyDescent="0.35">
      <c r="B1419" s="2"/>
      <c r="Z1419" s="2"/>
    </row>
    <row r="1420" spans="2:26" x14ac:dyDescent="0.35">
      <c r="B1420" s="2"/>
      <c r="Z1420" s="2"/>
    </row>
    <row r="1421" spans="2:26" x14ac:dyDescent="0.35">
      <c r="B1421" s="2"/>
      <c r="Z1421" s="2"/>
    </row>
    <row r="1422" spans="2:26" x14ac:dyDescent="0.35">
      <c r="B1422" s="2"/>
      <c r="Z1422" s="2"/>
    </row>
    <row r="1423" spans="2:26" x14ac:dyDescent="0.35">
      <c r="B1423" s="2"/>
      <c r="Z1423" s="2"/>
    </row>
    <row r="1424" spans="2:26" x14ac:dyDescent="0.35">
      <c r="B1424" s="2"/>
      <c r="Z1424" s="2"/>
    </row>
    <row r="1425" spans="2:26" x14ac:dyDescent="0.35">
      <c r="B1425" s="2"/>
      <c r="Z1425" s="2"/>
    </row>
    <row r="1426" spans="2:26" x14ac:dyDescent="0.35">
      <c r="B1426" s="2"/>
      <c r="Z1426" s="2"/>
    </row>
    <row r="1427" spans="2:26" x14ac:dyDescent="0.35">
      <c r="B1427" s="2"/>
      <c r="Z1427" s="2"/>
    </row>
    <row r="1428" spans="2:26" x14ac:dyDescent="0.35">
      <c r="B1428" s="2"/>
      <c r="Z1428" s="2"/>
    </row>
    <row r="1429" spans="2:26" x14ac:dyDescent="0.35">
      <c r="B1429" s="2"/>
      <c r="Z1429" s="2"/>
    </row>
    <row r="1430" spans="2:26" x14ac:dyDescent="0.35">
      <c r="B1430" s="2"/>
      <c r="Z1430" s="2"/>
    </row>
    <row r="1431" spans="2:26" x14ac:dyDescent="0.35">
      <c r="B1431" s="2"/>
      <c r="Z1431" s="2"/>
    </row>
    <row r="1432" spans="2:26" x14ac:dyDescent="0.35">
      <c r="B1432" s="2"/>
      <c r="Z1432" s="2"/>
    </row>
    <row r="1433" spans="2:26" x14ac:dyDescent="0.35">
      <c r="B1433" s="2"/>
      <c r="Z1433" s="2"/>
    </row>
    <row r="1434" spans="2:26" x14ac:dyDescent="0.35">
      <c r="B1434" s="2"/>
      <c r="Z1434" s="2"/>
    </row>
    <row r="1435" spans="2:26" x14ac:dyDescent="0.35">
      <c r="B1435" s="2"/>
      <c r="Z1435" s="2"/>
    </row>
    <row r="1436" spans="2:26" x14ac:dyDescent="0.35">
      <c r="B1436" s="2"/>
      <c r="Z1436" s="2"/>
    </row>
    <row r="1437" spans="2:26" x14ac:dyDescent="0.35">
      <c r="B1437" s="2"/>
      <c r="Z1437" s="2"/>
    </row>
    <row r="1438" spans="2:26" x14ac:dyDescent="0.35">
      <c r="B1438" s="2"/>
      <c r="Z1438" s="2"/>
    </row>
    <row r="1439" spans="2:26" x14ac:dyDescent="0.35">
      <c r="B1439" s="2"/>
      <c r="Z1439" s="2"/>
    </row>
    <row r="1440" spans="2:26" x14ac:dyDescent="0.35">
      <c r="B1440" s="2"/>
      <c r="Z1440" s="2"/>
    </row>
    <row r="1441" spans="2:26" x14ac:dyDescent="0.35">
      <c r="B1441" s="2"/>
      <c r="Z1441" s="2"/>
    </row>
    <row r="1442" spans="2:26" x14ac:dyDescent="0.35">
      <c r="B1442" s="2"/>
      <c r="Z1442" s="2"/>
    </row>
    <row r="1443" spans="2:26" x14ac:dyDescent="0.35">
      <c r="B1443" s="2"/>
      <c r="Z1443" s="2"/>
    </row>
    <row r="1444" spans="2:26" x14ac:dyDescent="0.35">
      <c r="B1444" s="2"/>
      <c r="Z1444" s="2"/>
    </row>
    <row r="1445" spans="2:26" x14ac:dyDescent="0.35">
      <c r="B1445" s="2"/>
      <c r="Z1445" s="2"/>
    </row>
    <row r="1446" spans="2:26" x14ac:dyDescent="0.35">
      <c r="B1446" s="2"/>
      <c r="Z1446" s="2"/>
    </row>
    <row r="1447" spans="2:26" x14ac:dyDescent="0.35">
      <c r="B1447" s="2"/>
      <c r="Z1447" s="2"/>
    </row>
    <row r="1448" spans="2:26" x14ac:dyDescent="0.35">
      <c r="B1448" s="2"/>
      <c r="Z1448" s="2"/>
    </row>
    <row r="1449" spans="2:26" x14ac:dyDescent="0.35">
      <c r="B1449" s="2"/>
      <c r="Z1449" s="2"/>
    </row>
    <row r="1450" spans="2:26" x14ac:dyDescent="0.35">
      <c r="B1450" s="2"/>
      <c r="Z1450" s="2"/>
    </row>
    <row r="1451" spans="2:26" x14ac:dyDescent="0.35">
      <c r="B1451" s="2"/>
      <c r="Z1451" s="2"/>
    </row>
    <row r="1452" spans="2:26" x14ac:dyDescent="0.35">
      <c r="B1452" s="2"/>
      <c r="Z1452" s="2"/>
    </row>
    <row r="1453" spans="2:26" x14ac:dyDescent="0.35">
      <c r="B1453" s="2"/>
      <c r="Z1453" s="2"/>
    </row>
    <row r="1454" spans="2:26" x14ac:dyDescent="0.35">
      <c r="B1454" s="2"/>
      <c r="Z1454" s="2"/>
    </row>
    <row r="1455" spans="2:26" x14ac:dyDescent="0.35">
      <c r="B1455" s="2"/>
      <c r="Z1455" s="2"/>
    </row>
    <row r="1456" spans="2:26" x14ac:dyDescent="0.35">
      <c r="B1456" s="2"/>
      <c r="Z1456" s="2"/>
    </row>
    <row r="1457" spans="2:26" x14ac:dyDescent="0.35">
      <c r="B1457" s="2"/>
      <c r="Z1457" s="2"/>
    </row>
    <row r="1458" spans="2:26" x14ac:dyDescent="0.35">
      <c r="B1458" s="2"/>
      <c r="Z1458" s="2"/>
    </row>
    <row r="1459" spans="2:26" x14ac:dyDescent="0.35">
      <c r="B1459" s="2"/>
      <c r="Z1459" s="2"/>
    </row>
    <row r="1460" spans="2:26" x14ac:dyDescent="0.35">
      <c r="B1460" s="2"/>
      <c r="Z1460" s="2"/>
    </row>
    <row r="1461" spans="2:26" x14ac:dyDescent="0.35">
      <c r="B1461" s="2"/>
      <c r="Z1461" s="2"/>
    </row>
    <row r="1462" spans="2:26" x14ac:dyDescent="0.35">
      <c r="B1462" s="2"/>
      <c r="Z1462" s="2"/>
    </row>
    <row r="1463" spans="2:26" x14ac:dyDescent="0.35">
      <c r="B1463" s="2"/>
      <c r="Z1463" s="2"/>
    </row>
    <row r="1464" spans="2:26" x14ac:dyDescent="0.35">
      <c r="B1464" s="2"/>
      <c r="Z1464" s="2"/>
    </row>
    <row r="1465" spans="2:26" x14ac:dyDescent="0.35">
      <c r="B1465" s="2"/>
      <c r="Z1465" s="2"/>
    </row>
    <row r="1466" spans="2:26" x14ac:dyDescent="0.35">
      <c r="B1466" s="2"/>
      <c r="Z1466" s="2"/>
    </row>
    <row r="1467" spans="2:26" x14ac:dyDescent="0.35">
      <c r="B1467" s="2"/>
      <c r="Z1467" s="2"/>
    </row>
    <row r="1468" spans="2:26" x14ac:dyDescent="0.35">
      <c r="B1468" s="2"/>
      <c r="Z1468" s="2"/>
    </row>
    <row r="1469" spans="2:26" x14ac:dyDescent="0.35">
      <c r="B1469" s="2"/>
      <c r="Z1469" s="2"/>
    </row>
    <row r="1470" spans="2:26" x14ac:dyDescent="0.35">
      <c r="B1470" s="2"/>
      <c r="Z1470" s="2"/>
    </row>
    <row r="1471" spans="2:26" x14ac:dyDescent="0.35">
      <c r="B1471" s="2"/>
      <c r="Z1471" s="2"/>
    </row>
    <row r="1472" spans="2:26" x14ac:dyDescent="0.35">
      <c r="B1472" s="2"/>
      <c r="Z1472" s="2"/>
    </row>
    <row r="1473" spans="2:26" x14ac:dyDescent="0.35">
      <c r="B1473" s="2"/>
      <c r="Z1473" s="2"/>
    </row>
    <row r="1474" spans="2:26" x14ac:dyDescent="0.35">
      <c r="B1474" s="2"/>
      <c r="Z1474" s="2"/>
    </row>
    <row r="1475" spans="2:26" x14ac:dyDescent="0.35">
      <c r="B1475" s="2"/>
      <c r="Z1475" s="2"/>
    </row>
    <row r="1476" spans="2:26" x14ac:dyDescent="0.35">
      <c r="B1476" s="2"/>
      <c r="Z1476" s="2"/>
    </row>
    <row r="1477" spans="2:26" x14ac:dyDescent="0.35">
      <c r="B1477" s="2"/>
      <c r="Z1477" s="2"/>
    </row>
    <row r="1478" spans="2:26" x14ac:dyDescent="0.35">
      <c r="B1478" s="2"/>
      <c r="Z1478" s="2"/>
    </row>
    <row r="1479" spans="2:26" x14ac:dyDescent="0.35">
      <c r="B1479" s="2"/>
      <c r="Z1479" s="2"/>
    </row>
    <row r="1480" spans="2:26" x14ac:dyDescent="0.35">
      <c r="B1480" s="2"/>
      <c r="Z1480" s="2"/>
    </row>
    <row r="1481" spans="2:26" x14ac:dyDescent="0.35">
      <c r="B1481" s="2"/>
      <c r="Z1481" s="2"/>
    </row>
    <row r="1482" spans="2:26" x14ac:dyDescent="0.35">
      <c r="B1482" s="2"/>
      <c r="Z1482" s="2"/>
    </row>
    <row r="1483" spans="2:26" x14ac:dyDescent="0.35">
      <c r="B1483" s="2"/>
      <c r="Z1483" s="2"/>
    </row>
    <row r="1484" spans="2:26" x14ac:dyDescent="0.35">
      <c r="B1484" s="2"/>
      <c r="Z1484" s="2"/>
    </row>
    <row r="1485" spans="2:26" x14ac:dyDescent="0.35">
      <c r="B1485" s="2"/>
      <c r="Z1485" s="2"/>
    </row>
    <row r="1486" spans="2:26" x14ac:dyDescent="0.35">
      <c r="B1486" s="2"/>
      <c r="Z1486" s="2"/>
    </row>
    <row r="1487" spans="2:26" x14ac:dyDescent="0.35">
      <c r="B1487" s="2"/>
      <c r="Z1487" s="2"/>
    </row>
    <row r="1488" spans="2:26" x14ac:dyDescent="0.35">
      <c r="B1488" s="2"/>
      <c r="Z1488" s="2"/>
    </row>
    <row r="1489" spans="2:26" x14ac:dyDescent="0.35">
      <c r="B1489" s="2"/>
      <c r="Z1489" s="2"/>
    </row>
    <row r="1490" spans="2:26" x14ac:dyDescent="0.35">
      <c r="B1490" s="2"/>
      <c r="Z1490" s="2"/>
    </row>
    <row r="1491" spans="2:26" x14ac:dyDescent="0.35">
      <c r="B1491" s="2"/>
      <c r="Z1491" s="2"/>
    </row>
    <row r="1492" spans="2:26" x14ac:dyDescent="0.35">
      <c r="B1492" s="2"/>
      <c r="Z1492" s="2"/>
    </row>
    <row r="1493" spans="2:26" x14ac:dyDescent="0.35">
      <c r="B1493" s="2"/>
      <c r="Z1493" s="2"/>
    </row>
    <row r="1494" spans="2:26" x14ac:dyDescent="0.35">
      <c r="B1494" s="2"/>
      <c r="Z1494" s="2"/>
    </row>
    <row r="1495" spans="2:26" x14ac:dyDescent="0.35">
      <c r="B1495" s="2"/>
      <c r="Z1495" s="2"/>
    </row>
    <row r="1496" spans="2:26" x14ac:dyDescent="0.35">
      <c r="B1496" s="2"/>
      <c r="Z1496" s="2"/>
    </row>
    <row r="1497" spans="2:26" x14ac:dyDescent="0.35">
      <c r="B1497" s="2"/>
      <c r="Z1497" s="2"/>
    </row>
    <row r="1498" spans="2:26" x14ac:dyDescent="0.35">
      <c r="B1498" s="2"/>
      <c r="Z1498" s="2"/>
    </row>
    <row r="1499" spans="2:26" x14ac:dyDescent="0.35">
      <c r="B1499" s="2"/>
      <c r="Z1499" s="2"/>
    </row>
    <row r="1500" spans="2:26" x14ac:dyDescent="0.35">
      <c r="B1500" s="2"/>
      <c r="Z1500" s="2"/>
    </row>
    <row r="1501" spans="2:26" x14ac:dyDescent="0.35">
      <c r="B1501" s="2"/>
      <c r="Z1501" s="2"/>
    </row>
    <row r="1502" spans="2:26" x14ac:dyDescent="0.35">
      <c r="B1502" s="2"/>
      <c r="Z1502" s="2"/>
    </row>
    <row r="1503" spans="2:26" x14ac:dyDescent="0.35">
      <c r="B1503" s="2"/>
      <c r="Z1503" s="2"/>
    </row>
    <row r="1504" spans="2:26" x14ac:dyDescent="0.35">
      <c r="B1504" s="2"/>
      <c r="Z1504" s="2"/>
    </row>
    <row r="1505" spans="2:26" x14ac:dyDescent="0.35">
      <c r="B1505" s="2"/>
      <c r="Z1505" s="2"/>
    </row>
    <row r="1506" spans="2:26" x14ac:dyDescent="0.35">
      <c r="B1506" s="2"/>
      <c r="Z1506" s="2"/>
    </row>
    <row r="1507" spans="2:26" x14ac:dyDescent="0.35">
      <c r="B1507" s="2"/>
      <c r="Z1507" s="2"/>
    </row>
    <row r="1508" spans="2:26" x14ac:dyDescent="0.35">
      <c r="B1508" s="2"/>
      <c r="Z1508" s="2"/>
    </row>
    <row r="1509" spans="2:26" x14ac:dyDescent="0.35">
      <c r="B1509" s="2"/>
      <c r="Z1509" s="2"/>
    </row>
    <row r="1510" spans="2:26" x14ac:dyDescent="0.35">
      <c r="B1510" s="2"/>
      <c r="Z1510" s="2"/>
    </row>
    <row r="1511" spans="2:26" x14ac:dyDescent="0.35">
      <c r="B1511" s="2"/>
      <c r="Z1511" s="2"/>
    </row>
    <row r="1512" spans="2:26" x14ac:dyDescent="0.35">
      <c r="B1512" s="2"/>
      <c r="Z1512" s="2"/>
    </row>
    <row r="1513" spans="2:26" x14ac:dyDescent="0.35">
      <c r="B1513" s="2"/>
      <c r="Z1513" s="2"/>
    </row>
    <row r="1514" spans="2:26" x14ac:dyDescent="0.35">
      <c r="B1514" s="2"/>
      <c r="Z1514" s="2"/>
    </row>
    <row r="1515" spans="2:26" x14ac:dyDescent="0.35">
      <c r="B1515" s="2"/>
      <c r="Z1515" s="2"/>
    </row>
    <row r="1516" spans="2:26" x14ac:dyDescent="0.35">
      <c r="B1516" s="2"/>
      <c r="Z1516" s="2"/>
    </row>
    <row r="1517" spans="2:26" x14ac:dyDescent="0.35">
      <c r="B1517" s="2"/>
      <c r="Z1517" s="2"/>
    </row>
    <row r="1518" spans="2:26" x14ac:dyDescent="0.35">
      <c r="B1518" s="2"/>
      <c r="Z1518" s="2"/>
    </row>
    <row r="1519" spans="2:26" x14ac:dyDescent="0.35">
      <c r="B1519" s="2"/>
      <c r="Z1519" s="2"/>
    </row>
    <row r="1520" spans="2:26" x14ac:dyDescent="0.35">
      <c r="B1520" s="2"/>
      <c r="Z1520" s="2"/>
    </row>
    <row r="1521" spans="2:26" x14ac:dyDescent="0.35">
      <c r="B1521" s="2"/>
      <c r="Z1521" s="2"/>
    </row>
    <row r="1522" spans="2:26" x14ac:dyDescent="0.35">
      <c r="B1522" s="2"/>
      <c r="Z1522" s="2"/>
    </row>
    <row r="1523" spans="2:26" x14ac:dyDescent="0.35">
      <c r="B1523" s="2"/>
      <c r="Z1523" s="2"/>
    </row>
    <row r="1524" spans="2:26" x14ac:dyDescent="0.35">
      <c r="B1524" s="2"/>
      <c r="Z1524" s="2"/>
    </row>
    <row r="1525" spans="2:26" x14ac:dyDescent="0.35">
      <c r="B1525" s="2"/>
      <c r="Z1525" s="2"/>
    </row>
    <row r="1526" spans="2:26" x14ac:dyDescent="0.35">
      <c r="B1526" s="2"/>
      <c r="Z1526" s="2"/>
    </row>
    <row r="1527" spans="2:26" x14ac:dyDescent="0.35">
      <c r="B1527" s="2"/>
      <c r="Z1527" s="2"/>
    </row>
    <row r="1528" spans="2:26" x14ac:dyDescent="0.35">
      <c r="B1528" s="2"/>
      <c r="Z1528" s="2"/>
    </row>
    <row r="1529" spans="2:26" x14ac:dyDescent="0.35">
      <c r="B1529" s="2"/>
      <c r="Z1529" s="2"/>
    </row>
    <row r="1530" spans="2:26" x14ac:dyDescent="0.35">
      <c r="B1530" s="2"/>
      <c r="Z1530" s="2"/>
    </row>
    <row r="1531" spans="2:26" x14ac:dyDescent="0.35">
      <c r="B1531" s="2"/>
      <c r="Z1531" s="2"/>
    </row>
    <row r="1532" spans="2:26" x14ac:dyDescent="0.35">
      <c r="B1532" s="2"/>
      <c r="Z1532" s="2"/>
    </row>
    <row r="1533" spans="2:26" x14ac:dyDescent="0.35">
      <c r="B1533" s="2"/>
      <c r="Z1533" s="2"/>
    </row>
    <row r="1534" spans="2:26" x14ac:dyDescent="0.35">
      <c r="B1534" s="2"/>
      <c r="Z1534" s="2"/>
    </row>
    <row r="1535" spans="2:26" x14ac:dyDescent="0.35">
      <c r="B1535" s="2"/>
      <c r="Z1535" s="2"/>
    </row>
    <row r="1536" spans="2:26" x14ac:dyDescent="0.35">
      <c r="B1536" s="2"/>
      <c r="Z1536" s="2"/>
    </row>
    <row r="1537" spans="2:26" x14ac:dyDescent="0.35">
      <c r="B1537" s="2"/>
      <c r="Z1537" s="2"/>
    </row>
    <row r="1538" spans="2:26" x14ac:dyDescent="0.35">
      <c r="B1538" s="2"/>
      <c r="Z1538" s="2"/>
    </row>
    <row r="1539" spans="2:26" x14ac:dyDescent="0.35">
      <c r="B1539" s="2"/>
      <c r="Z1539" s="2"/>
    </row>
    <row r="1540" spans="2:26" x14ac:dyDescent="0.35">
      <c r="B1540" s="2"/>
      <c r="Z1540" s="2"/>
    </row>
    <row r="1541" spans="2:26" x14ac:dyDescent="0.35">
      <c r="B1541" s="2"/>
      <c r="Z1541" s="2"/>
    </row>
    <row r="1542" spans="2:26" x14ac:dyDescent="0.35">
      <c r="B1542" s="2"/>
      <c r="Z1542" s="2"/>
    </row>
    <row r="1543" spans="2:26" x14ac:dyDescent="0.35">
      <c r="B1543" s="2"/>
      <c r="Z1543" s="2"/>
    </row>
    <row r="1544" spans="2:26" x14ac:dyDescent="0.35">
      <c r="B1544" s="2"/>
      <c r="Z1544" s="2"/>
    </row>
    <row r="1545" spans="2:26" x14ac:dyDescent="0.35">
      <c r="B1545" s="2"/>
      <c r="Z1545" s="2"/>
    </row>
    <row r="1546" spans="2:26" x14ac:dyDescent="0.35">
      <c r="B1546" s="2"/>
      <c r="Z1546" s="2"/>
    </row>
    <row r="1547" spans="2:26" x14ac:dyDescent="0.35">
      <c r="B1547" s="2"/>
      <c r="Z1547" s="2"/>
    </row>
    <row r="1548" spans="2:26" x14ac:dyDescent="0.35">
      <c r="B1548" s="2"/>
      <c r="Z1548" s="2"/>
    </row>
    <row r="1549" spans="2:26" x14ac:dyDescent="0.35">
      <c r="B1549" s="2"/>
      <c r="Z1549" s="2"/>
    </row>
    <row r="1550" spans="2:26" x14ac:dyDescent="0.35">
      <c r="B1550" s="2"/>
      <c r="Z1550" s="2"/>
    </row>
    <row r="1551" spans="2:26" x14ac:dyDescent="0.35">
      <c r="B1551" s="2"/>
      <c r="Z1551" s="2"/>
    </row>
    <row r="1552" spans="2:26" x14ac:dyDescent="0.35">
      <c r="B1552" s="2"/>
      <c r="Z1552" s="2"/>
    </row>
    <row r="1553" spans="2:26" x14ac:dyDescent="0.35">
      <c r="B1553" s="2"/>
      <c r="Z1553" s="2"/>
    </row>
    <row r="1554" spans="2:26" x14ac:dyDescent="0.35">
      <c r="B1554" s="2"/>
      <c r="Z1554" s="2"/>
    </row>
    <row r="1555" spans="2:26" x14ac:dyDescent="0.35">
      <c r="B1555" s="2"/>
      <c r="Z1555" s="2"/>
    </row>
    <row r="1556" spans="2:26" x14ac:dyDescent="0.35">
      <c r="B1556" s="2"/>
      <c r="Z1556" s="2"/>
    </row>
    <row r="1557" spans="2:26" x14ac:dyDescent="0.35">
      <c r="B1557" s="2"/>
      <c r="Z1557" s="2"/>
    </row>
    <row r="1558" spans="2:26" x14ac:dyDescent="0.35">
      <c r="B1558" s="2"/>
      <c r="Z1558" s="2"/>
    </row>
    <row r="1559" spans="2:26" x14ac:dyDescent="0.35">
      <c r="B1559" s="2"/>
      <c r="Z1559" s="2"/>
    </row>
    <row r="1560" spans="2:26" x14ac:dyDescent="0.35">
      <c r="B1560" s="2"/>
      <c r="Z1560" s="2"/>
    </row>
    <row r="1561" spans="2:26" x14ac:dyDescent="0.35">
      <c r="B1561" s="2"/>
      <c r="Z1561" s="2"/>
    </row>
    <row r="1562" spans="2:26" x14ac:dyDescent="0.35">
      <c r="B1562" s="2"/>
      <c r="Z1562" s="2"/>
    </row>
    <row r="1563" spans="2:26" x14ac:dyDescent="0.35">
      <c r="B1563" s="2"/>
      <c r="Z1563" s="2"/>
    </row>
    <row r="1564" spans="2:26" x14ac:dyDescent="0.35">
      <c r="B1564" s="2"/>
      <c r="Z1564" s="2"/>
    </row>
    <row r="1565" spans="2:26" x14ac:dyDescent="0.35">
      <c r="B1565" s="2"/>
      <c r="Z1565" s="2"/>
    </row>
    <row r="1566" spans="2:26" x14ac:dyDescent="0.35">
      <c r="B1566" s="2"/>
      <c r="Z1566" s="2"/>
    </row>
    <row r="1567" spans="2:26" x14ac:dyDescent="0.35">
      <c r="B1567" s="2"/>
      <c r="Z1567" s="2"/>
    </row>
    <row r="1568" spans="2:26" x14ac:dyDescent="0.35">
      <c r="B1568" s="2"/>
      <c r="Z1568" s="2"/>
    </row>
    <row r="1569" spans="2:26" x14ac:dyDescent="0.35">
      <c r="B1569" s="2"/>
      <c r="Z1569" s="2"/>
    </row>
    <row r="1570" spans="2:26" x14ac:dyDescent="0.35">
      <c r="B1570" s="2"/>
      <c r="Z1570" s="2"/>
    </row>
    <row r="1571" spans="2:26" x14ac:dyDescent="0.35">
      <c r="B1571" s="2"/>
      <c r="Z1571" s="2"/>
    </row>
    <row r="1572" spans="2:26" x14ac:dyDescent="0.35">
      <c r="B1572" s="2"/>
      <c r="Z1572" s="2"/>
    </row>
    <row r="1573" spans="2:26" x14ac:dyDescent="0.35">
      <c r="B1573" s="2"/>
      <c r="Z1573" s="2"/>
    </row>
    <row r="1574" spans="2:26" x14ac:dyDescent="0.35">
      <c r="B1574" s="2"/>
      <c r="Z1574" s="2"/>
    </row>
    <row r="1575" spans="2:26" x14ac:dyDescent="0.35">
      <c r="B1575" s="2"/>
      <c r="Z1575" s="2"/>
    </row>
    <row r="1576" spans="2:26" x14ac:dyDescent="0.35">
      <c r="B1576" s="2"/>
      <c r="Z1576" s="2"/>
    </row>
    <row r="1577" spans="2:26" x14ac:dyDescent="0.35">
      <c r="B1577" s="2"/>
      <c r="Z1577" s="2"/>
    </row>
    <row r="1578" spans="2:26" x14ac:dyDescent="0.35">
      <c r="B1578" s="2"/>
      <c r="Z1578" s="2"/>
    </row>
    <row r="1579" spans="2:26" x14ac:dyDescent="0.35">
      <c r="B1579" s="2"/>
      <c r="Z1579" s="2"/>
    </row>
    <row r="1580" spans="2:26" x14ac:dyDescent="0.35">
      <c r="B1580" s="2"/>
      <c r="Z1580" s="2"/>
    </row>
    <row r="1581" spans="2:26" x14ac:dyDescent="0.35">
      <c r="B1581" s="2"/>
      <c r="Z1581" s="2"/>
    </row>
    <row r="1582" spans="2:26" x14ac:dyDescent="0.35">
      <c r="B1582" s="2"/>
      <c r="Z1582" s="2"/>
    </row>
    <row r="1583" spans="2:26" x14ac:dyDescent="0.35">
      <c r="B1583" s="2"/>
      <c r="Z1583" s="2"/>
    </row>
    <row r="1584" spans="2:26" x14ac:dyDescent="0.35">
      <c r="B1584" s="2"/>
      <c r="Z1584" s="2"/>
    </row>
    <row r="1585" spans="2:26" x14ac:dyDescent="0.35">
      <c r="B1585" s="2"/>
      <c r="Z1585" s="2"/>
    </row>
    <row r="1586" spans="2:26" x14ac:dyDescent="0.35">
      <c r="B1586" s="2"/>
      <c r="Z1586" s="2"/>
    </row>
    <row r="1587" spans="2:26" x14ac:dyDescent="0.35">
      <c r="B1587" s="2"/>
      <c r="Z1587" s="2"/>
    </row>
    <row r="1588" spans="2:26" x14ac:dyDescent="0.35">
      <c r="B1588" s="2"/>
      <c r="Z1588" s="2"/>
    </row>
    <row r="1589" spans="2:26" x14ac:dyDescent="0.35">
      <c r="B1589" s="2"/>
      <c r="Z1589" s="2"/>
    </row>
    <row r="1590" spans="2:26" x14ac:dyDescent="0.35">
      <c r="B1590" s="2"/>
      <c r="Z1590" s="2"/>
    </row>
    <row r="1591" spans="2:26" x14ac:dyDescent="0.35">
      <c r="B1591" s="2"/>
      <c r="Z1591" s="2"/>
    </row>
    <row r="1592" spans="2:26" x14ac:dyDescent="0.35">
      <c r="B1592" s="2"/>
      <c r="Z1592" s="2"/>
    </row>
    <row r="1593" spans="2:26" x14ac:dyDescent="0.35">
      <c r="B1593" s="2"/>
      <c r="Z1593" s="2"/>
    </row>
    <row r="1594" spans="2:26" x14ac:dyDescent="0.35">
      <c r="B1594" s="2"/>
      <c r="Z1594" s="2"/>
    </row>
    <row r="1595" spans="2:26" x14ac:dyDescent="0.35">
      <c r="B1595" s="2"/>
      <c r="Z1595" s="2"/>
    </row>
    <row r="1596" spans="2:26" x14ac:dyDescent="0.35">
      <c r="B1596" s="2"/>
      <c r="Z1596" s="2"/>
    </row>
    <row r="1597" spans="2:26" x14ac:dyDescent="0.35">
      <c r="B1597" s="2"/>
      <c r="Z1597" s="2"/>
    </row>
    <row r="1598" spans="2:26" x14ac:dyDescent="0.35">
      <c r="B1598" s="2"/>
      <c r="Z1598" s="2"/>
    </row>
    <row r="1599" spans="2:26" x14ac:dyDescent="0.35">
      <c r="B1599" s="2"/>
      <c r="Z1599" s="2"/>
    </row>
    <row r="1600" spans="2:26" x14ac:dyDescent="0.35">
      <c r="B1600" s="2"/>
      <c r="Z1600" s="2"/>
    </row>
    <row r="1601" spans="2:26" x14ac:dyDescent="0.35">
      <c r="B1601" s="2"/>
      <c r="Z1601" s="2"/>
    </row>
    <row r="1602" spans="2:26" x14ac:dyDescent="0.35">
      <c r="B1602" s="2"/>
      <c r="Z1602" s="2"/>
    </row>
    <row r="1603" spans="2:26" x14ac:dyDescent="0.35">
      <c r="B1603" s="2"/>
      <c r="Z1603" s="2"/>
    </row>
    <row r="1604" spans="2:26" x14ac:dyDescent="0.35">
      <c r="B1604" s="2"/>
      <c r="Z1604" s="2"/>
    </row>
    <row r="1605" spans="2:26" x14ac:dyDescent="0.35">
      <c r="B1605" s="2"/>
      <c r="Z1605" s="2"/>
    </row>
    <row r="1606" spans="2:26" x14ac:dyDescent="0.35">
      <c r="B1606" s="2"/>
      <c r="Z1606" s="2"/>
    </row>
    <row r="1607" spans="2:26" x14ac:dyDescent="0.35">
      <c r="B1607" s="2"/>
      <c r="Z1607" s="2"/>
    </row>
    <row r="1608" spans="2:26" x14ac:dyDescent="0.35">
      <c r="B1608" s="2"/>
      <c r="Z1608" s="2"/>
    </row>
    <row r="1609" spans="2:26" x14ac:dyDescent="0.35">
      <c r="B1609" s="2"/>
      <c r="Z1609" s="2"/>
    </row>
    <row r="1610" spans="2:26" x14ac:dyDescent="0.35">
      <c r="B1610" s="2"/>
      <c r="Z1610" s="2"/>
    </row>
    <row r="1611" spans="2:26" x14ac:dyDescent="0.35">
      <c r="B1611" s="2"/>
      <c r="Z1611" s="2"/>
    </row>
    <row r="1612" spans="2:26" x14ac:dyDescent="0.35">
      <c r="B1612" s="2"/>
      <c r="Z1612" s="2"/>
    </row>
    <row r="1613" spans="2:26" x14ac:dyDescent="0.35">
      <c r="B1613" s="2"/>
      <c r="Z1613" s="2"/>
    </row>
    <row r="1614" spans="2:26" x14ac:dyDescent="0.35">
      <c r="B1614" s="2"/>
      <c r="Z1614" s="2"/>
    </row>
    <row r="1615" spans="2:26" x14ac:dyDescent="0.35">
      <c r="B1615" s="2"/>
      <c r="Z1615" s="2"/>
    </row>
    <row r="1616" spans="2:26" x14ac:dyDescent="0.35">
      <c r="B1616" s="2"/>
      <c r="Z1616" s="2"/>
    </row>
    <row r="1617" spans="2:26" x14ac:dyDescent="0.35">
      <c r="B1617" s="2"/>
      <c r="Z1617" s="2"/>
    </row>
    <row r="1618" spans="2:26" x14ac:dyDescent="0.35">
      <c r="B1618" s="2"/>
      <c r="Z1618" s="2"/>
    </row>
    <row r="1619" spans="2:26" x14ac:dyDescent="0.35">
      <c r="B1619" s="2"/>
      <c r="Z1619" s="2"/>
    </row>
    <row r="1620" spans="2:26" x14ac:dyDescent="0.35">
      <c r="B1620" s="2"/>
      <c r="Z1620" s="2"/>
    </row>
    <row r="1621" spans="2:26" x14ac:dyDescent="0.35">
      <c r="B1621" s="2"/>
      <c r="Z1621" s="2"/>
    </row>
    <row r="1622" spans="2:26" x14ac:dyDescent="0.35">
      <c r="B1622" s="2"/>
      <c r="Z1622" s="2"/>
    </row>
    <row r="1623" spans="2:26" x14ac:dyDescent="0.35">
      <c r="B1623" s="2"/>
      <c r="Z1623" s="2"/>
    </row>
    <row r="1624" spans="2:26" x14ac:dyDescent="0.35">
      <c r="B1624" s="2"/>
      <c r="Z1624" s="2"/>
    </row>
    <row r="1625" spans="2:26" x14ac:dyDescent="0.35">
      <c r="B1625" s="2"/>
      <c r="Z1625" s="2"/>
    </row>
    <row r="1626" spans="2:26" x14ac:dyDescent="0.35">
      <c r="B1626" s="2"/>
      <c r="Z1626" s="2"/>
    </row>
    <row r="1627" spans="2:26" x14ac:dyDescent="0.35">
      <c r="B1627" s="2"/>
      <c r="Z1627" s="2"/>
    </row>
    <row r="1628" spans="2:26" x14ac:dyDescent="0.35">
      <c r="B1628" s="2"/>
      <c r="Z1628" s="2"/>
    </row>
    <row r="1629" spans="2:26" x14ac:dyDescent="0.35">
      <c r="B1629" s="2"/>
      <c r="Z1629" s="2"/>
    </row>
    <row r="1630" spans="2:26" x14ac:dyDescent="0.35">
      <c r="B1630" s="2"/>
      <c r="Z1630" s="2"/>
    </row>
    <row r="1631" spans="2:26" x14ac:dyDescent="0.35">
      <c r="B1631" s="2"/>
      <c r="Z1631" s="2"/>
    </row>
    <row r="1632" spans="2:26" x14ac:dyDescent="0.35">
      <c r="B1632" s="2"/>
      <c r="Z1632" s="2"/>
    </row>
    <row r="1633" spans="2:26" x14ac:dyDescent="0.35">
      <c r="B1633" s="2"/>
      <c r="Z1633" s="2"/>
    </row>
    <row r="1634" spans="2:26" x14ac:dyDescent="0.35">
      <c r="B1634" s="2"/>
      <c r="Z1634" s="2"/>
    </row>
    <row r="1635" spans="2:26" x14ac:dyDescent="0.35">
      <c r="B1635" s="2"/>
      <c r="Z1635" s="2"/>
    </row>
    <row r="1636" spans="2:26" x14ac:dyDescent="0.35">
      <c r="B1636" s="2"/>
      <c r="Z1636" s="2"/>
    </row>
    <row r="1637" spans="2:26" x14ac:dyDescent="0.35">
      <c r="B1637" s="2"/>
      <c r="Z1637" s="2"/>
    </row>
    <row r="1638" spans="2:26" x14ac:dyDescent="0.35">
      <c r="B1638" s="2"/>
      <c r="Z1638" s="2"/>
    </row>
    <row r="1639" spans="2:26" x14ac:dyDescent="0.35">
      <c r="B1639" s="2"/>
      <c r="Z1639" s="2"/>
    </row>
    <row r="1640" spans="2:26" x14ac:dyDescent="0.35">
      <c r="B1640" s="2"/>
      <c r="Z1640" s="2"/>
    </row>
    <row r="1641" spans="2:26" x14ac:dyDescent="0.35">
      <c r="B1641" s="2"/>
      <c r="Z1641" s="2"/>
    </row>
    <row r="1642" spans="2:26" x14ac:dyDescent="0.35">
      <c r="B1642" s="2"/>
      <c r="Z1642" s="2"/>
    </row>
    <row r="1643" spans="2:26" x14ac:dyDescent="0.35">
      <c r="B1643" s="2"/>
      <c r="Z1643" s="2"/>
    </row>
    <row r="1644" spans="2:26" x14ac:dyDescent="0.35">
      <c r="B1644" s="2"/>
      <c r="Z1644" s="2"/>
    </row>
    <row r="1645" spans="2:26" x14ac:dyDescent="0.35">
      <c r="B1645" s="2"/>
      <c r="Z1645" s="2"/>
    </row>
    <row r="1646" spans="2:26" x14ac:dyDescent="0.35">
      <c r="B1646" s="2"/>
      <c r="Z1646" s="2"/>
    </row>
    <row r="1647" spans="2:26" x14ac:dyDescent="0.35">
      <c r="B1647" s="2"/>
      <c r="Z1647" s="2"/>
    </row>
    <row r="1648" spans="2:26" x14ac:dyDescent="0.35">
      <c r="B1648" s="2"/>
      <c r="Z1648" s="2"/>
    </row>
    <row r="1649" spans="2:26" x14ac:dyDescent="0.35">
      <c r="B1649" s="2"/>
      <c r="Z1649" s="2"/>
    </row>
    <row r="1650" spans="2:26" x14ac:dyDescent="0.35">
      <c r="B1650" s="2"/>
      <c r="Z1650" s="2"/>
    </row>
    <row r="1651" spans="2:26" x14ac:dyDescent="0.35">
      <c r="B1651" s="2"/>
      <c r="Z1651" s="2"/>
    </row>
    <row r="1652" spans="2:26" x14ac:dyDescent="0.35">
      <c r="B1652" s="2"/>
      <c r="Z1652" s="2"/>
    </row>
    <row r="1653" spans="2:26" x14ac:dyDescent="0.35">
      <c r="B1653" s="2"/>
      <c r="Z1653" s="2"/>
    </row>
    <row r="1654" spans="2:26" x14ac:dyDescent="0.35">
      <c r="B1654" s="2"/>
      <c r="Z1654" s="2"/>
    </row>
    <row r="1655" spans="2:26" x14ac:dyDescent="0.35">
      <c r="B1655" s="2"/>
      <c r="Z1655" s="2"/>
    </row>
    <row r="1656" spans="2:26" x14ac:dyDescent="0.35">
      <c r="B1656" s="2"/>
      <c r="Z1656" s="2"/>
    </row>
    <row r="1657" spans="2:26" x14ac:dyDescent="0.35">
      <c r="B1657" s="2"/>
      <c r="Z1657" s="2"/>
    </row>
    <row r="1658" spans="2:26" x14ac:dyDescent="0.35">
      <c r="B1658" s="2"/>
      <c r="Z1658" s="2"/>
    </row>
    <row r="1659" spans="2:26" x14ac:dyDescent="0.35">
      <c r="B1659" s="2"/>
      <c r="Z1659" s="2"/>
    </row>
    <row r="1660" spans="2:26" x14ac:dyDescent="0.35">
      <c r="B1660" s="2"/>
      <c r="Z1660" s="2"/>
    </row>
    <row r="1661" spans="2:26" x14ac:dyDescent="0.35">
      <c r="B1661" s="2"/>
      <c r="Z1661" s="2"/>
    </row>
    <row r="1662" spans="2:26" x14ac:dyDescent="0.35">
      <c r="B1662" s="2"/>
      <c r="Z1662" s="2"/>
    </row>
    <row r="1663" spans="2:26" x14ac:dyDescent="0.35">
      <c r="B1663" s="2"/>
      <c r="Z1663" s="2"/>
    </row>
    <row r="1664" spans="2:26" x14ac:dyDescent="0.35">
      <c r="B1664" s="2"/>
      <c r="Z1664" s="2"/>
    </row>
    <row r="1665" spans="2:26" x14ac:dyDescent="0.35">
      <c r="B1665" s="2"/>
      <c r="Z1665" s="2"/>
    </row>
    <row r="1666" spans="2:26" x14ac:dyDescent="0.35">
      <c r="B1666" s="2"/>
      <c r="Z1666" s="2"/>
    </row>
    <row r="1667" spans="2:26" x14ac:dyDescent="0.35">
      <c r="B1667" s="2"/>
      <c r="Z1667" s="2"/>
    </row>
    <row r="1668" spans="2:26" x14ac:dyDescent="0.35">
      <c r="B1668" s="2"/>
      <c r="Z1668" s="2"/>
    </row>
    <row r="1669" spans="2:26" x14ac:dyDescent="0.35">
      <c r="B1669" s="2"/>
      <c r="Z1669" s="2"/>
    </row>
    <row r="1670" spans="2:26" x14ac:dyDescent="0.35">
      <c r="B1670" s="2"/>
      <c r="Z1670" s="2"/>
    </row>
    <row r="1671" spans="2:26" x14ac:dyDescent="0.35">
      <c r="B1671" s="2"/>
      <c r="Z1671" s="2"/>
    </row>
    <row r="1672" spans="2:26" x14ac:dyDescent="0.35">
      <c r="B1672" s="2"/>
      <c r="Z1672" s="2"/>
    </row>
    <row r="1673" spans="2:26" x14ac:dyDescent="0.35">
      <c r="B1673" s="2"/>
      <c r="Z1673" s="2"/>
    </row>
    <row r="1674" spans="2:26" x14ac:dyDescent="0.35">
      <c r="B1674" s="2"/>
      <c r="Z1674" s="2"/>
    </row>
    <row r="1675" spans="2:26" x14ac:dyDescent="0.35">
      <c r="B1675" s="2"/>
      <c r="Z1675" s="2"/>
    </row>
    <row r="1676" spans="2:26" x14ac:dyDescent="0.35">
      <c r="B1676" s="2"/>
      <c r="Z1676" s="2"/>
    </row>
    <row r="1677" spans="2:26" x14ac:dyDescent="0.35">
      <c r="B1677" s="2"/>
      <c r="Z1677" s="2"/>
    </row>
    <row r="1678" spans="2:26" x14ac:dyDescent="0.35">
      <c r="B1678" s="2"/>
      <c r="Z1678" s="2"/>
    </row>
    <row r="1679" spans="2:26" x14ac:dyDescent="0.35">
      <c r="B1679" s="2"/>
      <c r="Z1679" s="2"/>
    </row>
    <row r="1680" spans="2:26" x14ac:dyDescent="0.35">
      <c r="B1680" s="2"/>
      <c r="Z1680" s="2"/>
    </row>
    <row r="1681" spans="2:26" x14ac:dyDescent="0.35">
      <c r="B1681" s="2"/>
      <c r="Z1681" s="2"/>
    </row>
    <row r="1682" spans="2:26" x14ac:dyDescent="0.35">
      <c r="B1682" s="2"/>
      <c r="Z1682" s="2"/>
    </row>
    <row r="1683" spans="2:26" x14ac:dyDescent="0.35">
      <c r="B1683" s="2"/>
      <c r="Z1683" s="2"/>
    </row>
    <row r="1684" spans="2:26" x14ac:dyDescent="0.35">
      <c r="B1684" s="2"/>
      <c r="Z1684" s="2"/>
    </row>
    <row r="1685" spans="2:26" x14ac:dyDescent="0.35">
      <c r="B1685" s="2"/>
      <c r="Z1685" s="2"/>
    </row>
    <row r="1686" spans="2:26" x14ac:dyDescent="0.35">
      <c r="B1686" s="2"/>
      <c r="Z1686" s="2"/>
    </row>
    <row r="1687" spans="2:26" x14ac:dyDescent="0.35">
      <c r="B1687" s="2"/>
      <c r="Z1687" s="2"/>
    </row>
    <row r="1688" spans="2:26" x14ac:dyDescent="0.35">
      <c r="B1688" s="2"/>
      <c r="Z1688" s="2"/>
    </row>
    <row r="1689" spans="2:26" x14ac:dyDescent="0.35">
      <c r="B1689" s="2"/>
      <c r="Z1689" s="2"/>
    </row>
    <row r="1690" spans="2:26" x14ac:dyDescent="0.35">
      <c r="B1690" s="2"/>
      <c r="Z1690" s="2"/>
    </row>
    <row r="1691" spans="2:26" x14ac:dyDescent="0.35">
      <c r="B1691" s="2"/>
      <c r="Z1691" s="2"/>
    </row>
    <row r="1692" spans="2:26" x14ac:dyDescent="0.35">
      <c r="B1692" s="2"/>
      <c r="Z1692" s="2"/>
    </row>
    <row r="1693" spans="2:26" x14ac:dyDescent="0.35">
      <c r="B1693" s="2"/>
      <c r="Z1693" s="2"/>
    </row>
    <row r="1694" spans="2:26" x14ac:dyDescent="0.35">
      <c r="B1694" s="2"/>
      <c r="Z1694" s="2"/>
    </row>
    <row r="1695" spans="2:26" x14ac:dyDescent="0.35">
      <c r="B1695" s="2"/>
      <c r="Z1695" s="2"/>
    </row>
    <row r="1696" spans="2:26" x14ac:dyDescent="0.35">
      <c r="B1696" s="2"/>
      <c r="Z1696" s="2"/>
    </row>
    <row r="1697" spans="2:26" x14ac:dyDescent="0.35">
      <c r="B1697" s="2"/>
      <c r="Z1697" s="2"/>
    </row>
    <row r="1698" spans="2:26" x14ac:dyDescent="0.35">
      <c r="B1698" s="2"/>
      <c r="Z1698" s="2"/>
    </row>
    <row r="1699" spans="2:26" x14ac:dyDescent="0.35">
      <c r="B1699" s="2"/>
      <c r="Z1699" s="2"/>
    </row>
    <row r="1700" spans="2:26" x14ac:dyDescent="0.35">
      <c r="B1700" s="2"/>
      <c r="Z1700" s="2"/>
    </row>
    <row r="1701" spans="2:26" x14ac:dyDescent="0.35">
      <c r="B1701" s="2"/>
      <c r="Z1701" s="2"/>
    </row>
    <row r="1702" spans="2:26" x14ac:dyDescent="0.35">
      <c r="B1702" s="2"/>
      <c r="Z1702" s="2"/>
    </row>
    <row r="1703" spans="2:26" x14ac:dyDescent="0.35">
      <c r="B1703" s="2"/>
      <c r="Z1703" s="2"/>
    </row>
    <row r="1704" spans="2:26" x14ac:dyDescent="0.35">
      <c r="B1704" s="2"/>
      <c r="Z1704" s="2"/>
    </row>
    <row r="1705" spans="2:26" x14ac:dyDescent="0.35">
      <c r="B1705" s="2"/>
      <c r="Z1705" s="2"/>
    </row>
    <row r="1706" spans="2:26" x14ac:dyDescent="0.35">
      <c r="B1706" s="2"/>
      <c r="Z1706" s="2"/>
    </row>
    <row r="1707" spans="2:26" x14ac:dyDescent="0.35">
      <c r="B1707" s="2"/>
      <c r="Z1707" s="2"/>
    </row>
    <row r="1708" spans="2:26" x14ac:dyDescent="0.35">
      <c r="B1708" s="2"/>
      <c r="Z1708" s="2"/>
    </row>
    <row r="1709" spans="2:26" x14ac:dyDescent="0.35">
      <c r="B1709" s="2"/>
      <c r="Z1709" s="2"/>
    </row>
    <row r="1710" spans="2:26" x14ac:dyDescent="0.35">
      <c r="B1710" s="2"/>
      <c r="Z1710" s="2"/>
    </row>
    <row r="1711" spans="2:26" x14ac:dyDescent="0.35">
      <c r="B1711" s="2"/>
      <c r="Z1711" s="2"/>
    </row>
    <row r="1712" spans="2:26" x14ac:dyDescent="0.35">
      <c r="B1712" s="2"/>
      <c r="Z1712" s="2"/>
    </row>
    <row r="1713" spans="2:26" x14ac:dyDescent="0.35">
      <c r="B1713" s="2"/>
      <c r="Z1713" s="2"/>
    </row>
    <row r="1714" spans="2:26" x14ac:dyDescent="0.35">
      <c r="B1714" s="2"/>
      <c r="Z1714" s="2"/>
    </row>
    <row r="1715" spans="2:26" x14ac:dyDescent="0.35">
      <c r="B1715" s="2"/>
      <c r="Z1715" s="2"/>
    </row>
    <row r="1716" spans="2:26" x14ac:dyDescent="0.35">
      <c r="B1716" s="2"/>
      <c r="Z1716" s="2"/>
    </row>
    <row r="1717" spans="2:26" x14ac:dyDescent="0.35">
      <c r="B1717" s="2"/>
      <c r="Z1717" s="2"/>
    </row>
    <row r="1718" spans="2:26" x14ac:dyDescent="0.35">
      <c r="B1718" s="2"/>
      <c r="Z1718" s="2"/>
    </row>
    <row r="1719" spans="2:26" x14ac:dyDescent="0.35">
      <c r="B1719" s="2"/>
      <c r="Z1719" s="2"/>
    </row>
    <row r="1720" spans="2:26" x14ac:dyDescent="0.35">
      <c r="B1720" s="2"/>
      <c r="Z1720" s="2"/>
    </row>
    <row r="1721" spans="2:26" x14ac:dyDescent="0.35">
      <c r="B1721" s="2"/>
      <c r="Z1721" s="2"/>
    </row>
    <row r="1722" spans="2:26" x14ac:dyDescent="0.35">
      <c r="B1722" s="2"/>
      <c r="Z1722" s="2"/>
    </row>
    <row r="1723" spans="2:26" x14ac:dyDescent="0.35">
      <c r="B1723" s="2"/>
      <c r="Z1723" s="2"/>
    </row>
    <row r="1724" spans="2:26" x14ac:dyDescent="0.35">
      <c r="B1724" s="2"/>
      <c r="Z1724" s="2"/>
    </row>
    <row r="1725" spans="2:26" x14ac:dyDescent="0.35">
      <c r="B1725" s="2"/>
      <c r="Z1725" s="2"/>
    </row>
    <row r="1726" spans="2:26" x14ac:dyDescent="0.35">
      <c r="B1726" s="2"/>
      <c r="Z1726" s="2"/>
    </row>
    <row r="1727" spans="2:26" x14ac:dyDescent="0.35">
      <c r="B1727" s="2"/>
      <c r="Z1727" s="2"/>
    </row>
    <row r="1728" spans="2:26" x14ac:dyDescent="0.35">
      <c r="B1728" s="2"/>
      <c r="Z1728" s="2"/>
    </row>
    <row r="1729" spans="2:26" x14ac:dyDescent="0.35">
      <c r="B1729" s="2"/>
      <c r="Z1729" s="2"/>
    </row>
    <row r="1730" spans="2:26" x14ac:dyDescent="0.35">
      <c r="B1730" s="2"/>
      <c r="Z1730" s="2"/>
    </row>
    <row r="1731" spans="2:26" x14ac:dyDescent="0.35">
      <c r="B1731" s="2"/>
      <c r="Z1731" s="2"/>
    </row>
    <row r="1732" spans="2:26" x14ac:dyDescent="0.35">
      <c r="B1732" s="2"/>
      <c r="Z1732" s="2"/>
    </row>
    <row r="1733" spans="2:26" x14ac:dyDescent="0.35">
      <c r="B1733" s="2"/>
      <c r="Z1733" s="2"/>
    </row>
    <row r="1734" spans="2:26" x14ac:dyDescent="0.35">
      <c r="B1734" s="2"/>
      <c r="Z1734" s="2"/>
    </row>
    <row r="1735" spans="2:26" x14ac:dyDescent="0.35">
      <c r="B1735" s="2"/>
      <c r="Z1735" s="2"/>
    </row>
    <row r="1736" spans="2:26" x14ac:dyDescent="0.35">
      <c r="B1736" s="2"/>
      <c r="Z1736" s="2"/>
    </row>
    <row r="1737" spans="2:26" x14ac:dyDescent="0.35">
      <c r="B1737" s="2"/>
      <c r="Z1737" s="2"/>
    </row>
    <row r="1738" spans="2:26" x14ac:dyDescent="0.35">
      <c r="B1738" s="2"/>
      <c r="Z1738" s="2"/>
    </row>
    <row r="1739" spans="2:26" x14ac:dyDescent="0.35">
      <c r="B1739" s="2"/>
      <c r="Z1739" s="2"/>
    </row>
    <row r="1740" spans="2:26" x14ac:dyDescent="0.35">
      <c r="B1740" s="2"/>
      <c r="Z1740" s="2"/>
    </row>
    <row r="1741" spans="2:26" x14ac:dyDescent="0.35">
      <c r="B1741" s="2"/>
      <c r="Z1741" s="2"/>
    </row>
    <row r="1742" spans="2:26" x14ac:dyDescent="0.35">
      <c r="B1742" s="2"/>
      <c r="Z1742" s="2"/>
    </row>
    <row r="1743" spans="2:26" x14ac:dyDescent="0.35">
      <c r="B1743" s="2"/>
      <c r="Z1743" s="2"/>
    </row>
    <row r="1744" spans="2:26" x14ac:dyDescent="0.35">
      <c r="B1744" s="2"/>
      <c r="Z1744" s="2"/>
    </row>
    <row r="1745" spans="2:26" x14ac:dyDescent="0.35">
      <c r="B1745" s="2"/>
      <c r="Z1745" s="2"/>
    </row>
    <row r="1746" spans="2:26" x14ac:dyDescent="0.35">
      <c r="B1746" s="2"/>
      <c r="Z1746" s="2"/>
    </row>
    <row r="1747" spans="2:26" x14ac:dyDescent="0.35">
      <c r="B1747" s="2"/>
      <c r="Z1747" s="2"/>
    </row>
    <row r="1748" spans="2:26" x14ac:dyDescent="0.35">
      <c r="B1748" s="2"/>
      <c r="Z1748" s="2"/>
    </row>
    <row r="1749" spans="2:26" x14ac:dyDescent="0.35">
      <c r="B1749" s="2"/>
      <c r="Z1749" s="2"/>
    </row>
    <row r="1750" spans="2:26" x14ac:dyDescent="0.35">
      <c r="B1750" s="2"/>
      <c r="Z1750" s="2"/>
    </row>
    <row r="1751" spans="2:26" x14ac:dyDescent="0.35">
      <c r="B1751" s="2"/>
      <c r="Z1751" s="2"/>
    </row>
    <row r="1752" spans="2:26" x14ac:dyDescent="0.35">
      <c r="B1752" s="2"/>
      <c r="Z1752" s="2"/>
    </row>
    <row r="1753" spans="2:26" x14ac:dyDescent="0.35">
      <c r="B1753" s="2"/>
      <c r="Z1753" s="2"/>
    </row>
    <row r="1754" spans="2:26" x14ac:dyDescent="0.35">
      <c r="B1754" s="2"/>
      <c r="Z1754" s="2"/>
    </row>
    <row r="1755" spans="2:26" x14ac:dyDescent="0.35">
      <c r="B1755" s="2"/>
      <c r="Z1755" s="2"/>
    </row>
    <row r="1756" spans="2:26" x14ac:dyDescent="0.35">
      <c r="B1756" s="2"/>
      <c r="Z1756" s="2"/>
    </row>
    <row r="1757" spans="2:26" x14ac:dyDescent="0.35">
      <c r="B1757" s="2"/>
      <c r="Z1757" s="2"/>
    </row>
    <row r="1758" spans="2:26" x14ac:dyDescent="0.35">
      <c r="B1758" s="2"/>
      <c r="Z1758" s="2"/>
    </row>
    <row r="1759" spans="2:26" x14ac:dyDescent="0.35">
      <c r="B1759" s="2"/>
      <c r="Z1759" s="2"/>
    </row>
    <row r="1760" spans="2:26" x14ac:dyDescent="0.35">
      <c r="B1760" s="2"/>
      <c r="Z1760" s="2"/>
    </row>
    <row r="1761" spans="2:26" x14ac:dyDescent="0.35">
      <c r="B1761" s="2"/>
      <c r="Z1761" s="2"/>
    </row>
    <row r="1762" spans="2:26" x14ac:dyDescent="0.35">
      <c r="B1762" s="2"/>
      <c r="Z1762" s="2"/>
    </row>
    <row r="1763" spans="2:26" x14ac:dyDescent="0.35">
      <c r="B1763" s="2"/>
      <c r="Z1763" s="2"/>
    </row>
    <row r="1764" spans="2:26" x14ac:dyDescent="0.35">
      <c r="B1764" s="2"/>
      <c r="Z1764" s="2"/>
    </row>
    <row r="1765" spans="2:26" x14ac:dyDescent="0.35">
      <c r="B1765" s="2"/>
      <c r="Z1765" s="2"/>
    </row>
    <row r="1766" spans="2:26" x14ac:dyDescent="0.35">
      <c r="B1766" s="2"/>
      <c r="Z1766" s="2"/>
    </row>
    <row r="1767" spans="2:26" x14ac:dyDescent="0.35">
      <c r="B1767" s="2"/>
      <c r="Z1767" s="2"/>
    </row>
    <row r="1768" spans="2:26" x14ac:dyDescent="0.35">
      <c r="B1768" s="2"/>
      <c r="Z1768" s="2"/>
    </row>
    <row r="1769" spans="2:26" x14ac:dyDescent="0.35">
      <c r="B1769" s="2"/>
      <c r="Z1769" s="2"/>
    </row>
    <row r="1770" spans="2:26" x14ac:dyDescent="0.35">
      <c r="B1770" s="2"/>
      <c r="Z1770" s="2"/>
    </row>
    <row r="1771" spans="2:26" x14ac:dyDescent="0.35">
      <c r="B1771" s="2"/>
      <c r="Z1771" s="2"/>
    </row>
    <row r="1772" spans="2:26" x14ac:dyDescent="0.35">
      <c r="B1772" s="2"/>
      <c r="Z1772" s="2"/>
    </row>
    <row r="1773" spans="2:26" x14ac:dyDescent="0.35">
      <c r="B1773" s="2"/>
      <c r="Z1773" s="2"/>
    </row>
    <row r="1774" spans="2:26" x14ac:dyDescent="0.35">
      <c r="B1774" s="2"/>
      <c r="Z1774" s="2"/>
    </row>
    <row r="1775" spans="2:26" x14ac:dyDescent="0.35">
      <c r="B1775" s="2"/>
      <c r="Z1775" s="2"/>
    </row>
    <row r="1776" spans="2:26" x14ac:dyDescent="0.35">
      <c r="B1776" s="2"/>
      <c r="Z1776" s="2"/>
    </row>
    <row r="1777" spans="2:26" x14ac:dyDescent="0.35">
      <c r="B1777" s="2"/>
      <c r="Z1777" s="2"/>
    </row>
    <row r="1778" spans="2:26" x14ac:dyDescent="0.35">
      <c r="B1778" s="2"/>
      <c r="Z1778" s="2"/>
    </row>
    <row r="1779" spans="2:26" x14ac:dyDescent="0.35">
      <c r="B1779" s="2"/>
      <c r="Z1779" s="2"/>
    </row>
    <row r="1780" spans="2:26" x14ac:dyDescent="0.35">
      <c r="B1780" s="2"/>
      <c r="Z1780" s="2"/>
    </row>
    <row r="1781" spans="2:26" x14ac:dyDescent="0.35">
      <c r="B1781" s="2"/>
      <c r="Z1781" s="2"/>
    </row>
    <row r="1782" spans="2:26" x14ac:dyDescent="0.35">
      <c r="B1782" s="2"/>
      <c r="Z1782" s="2"/>
    </row>
    <row r="1783" spans="2:26" x14ac:dyDescent="0.35">
      <c r="B1783" s="2"/>
      <c r="Z1783" s="2"/>
    </row>
    <row r="1784" spans="2:26" x14ac:dyDescent="0.35">
      <c r="B1784" s="2"/>
      <c r="Z1784" s="2"/>
    </row>
    <row r="1785" spans="2:26" x14ac:dyDescent="0.35">
      <c r="B1785" s="2"/>
      <c r="Z1785" s="2"/>
    </row>
    <row r="1786" spans="2:26" x14ac:dyDescent="0.35">
      <c r="B1786" s="2"/>
      <c r="Z1786" s="2"/>
    </row>
    <row r="1787" spans="2:26" x14ac:dyDescent="0.35">
      <c r="B1787" s="2"/>
      <c r="Z1787" s="2"/>
    </row>
    <row r="1788" spans="2:26" x14ac:dyDescent="0.35">
      <c r="B1788" s="2"/>
      <c r="Z1788" s="2"/>
    </row>
    <row r="1789" spans="2:26" x14ac:dyDescent="0.35">
      <c r="B1789" s="2"/>
      <c r="Z1789" s="2"/>
    </row>
    <row r="1790" spans="2:26" x14ac:dyDescent="0.35">
      <c r="B1790" s="2"/>
      <c r="Z1790" s="2"/>
    </row>
    <row r="1791" spans="2:26" x14ac:dyDescent="0.35">
      <c r="B1791" s="2"/>
      <c r="Z1791" s="2"/>
    </row>
    <row r="1792" spans="2:26" x14ac:dyDescent="0.35">
      <c r="B1792" s="2"/>
      <c r="Z1792" s="2"/>
    </row>
    <row r="1793" spans="2:26" x14ac:dyDescent="0.35">
      <c r="B1793" s="2"/>
      <c r="Z1793" s="2"/>
    </row>
    <row r="1794" spans="2:26" x14ac:dyDescent="0.35">
      <c r="B1794" s="2"/>
      <c r="Z1794" s="2"/>
    </row>
    <row r="1795" spans="2:26" x14ac:dyDescent="0.35">
      <c r="B1795" s="2"/>
      <c r="Z1795" s="2"/>
    </row>
    <row r="1796" spans="2:26" x14ac:dyDescent="0.35">
      <c r="B1796" s="2"/>
      <c r="Z1796" s="2"/>
    </row>
    <row r="1797" spans="2:26" x14ac:dyDescent="0.35">
      <c r="B1797" s="2"/>
      <c r="Z1797" s="2"/>
    </row>
    <row r="1798" spans="2:26" x14ac:dyDescent="0.35">
      <c r="B1798" s="2"/>
      <c r="Z1798" s="2"/>
    </row>
    <row r="1799" spans="2:26" x14ac:dyDescent="0.35">
      <c r="B1799" s="2"/>
      <c r="Z1799" s="2"/>
    </row>
    <row r="1800" spans="2:26" x14ac:dyDescent="0.35">
      <c r="B1800" s="2"/>
      <c r="Z1800" s="2"/>
    </row>
    <row r="1801" spans="2:26" x14ac:dyDescent="0.35">
      <c r="B1801" s="2"/>
      <c r="Z1801" s="2"/>
    </row>
    <row r="1802" spans="2:26" x14ac:dyDescent="0.35">
      <c r="B1802" s="2"/>
      <c r="Z1802" s="2"/>
    </row>
    <row r="1803" spans="2:26" x14ac:dyDescent="0.35">
      <c r="B1803" s="2"/>
      <c r="Z1803" s="2"/>
    </row>
    <row r="1804" spans="2:26" x14ac:dyDescent="0.35">
      <c r="B1804" s="2"/>
      <c r="Z1804" s="2"/>
    </row>
    <row r="1805" spans="2:26" x14ac:dyDescent="0.35">
      <c r="B1805" s="2"/>
      <c r="Z1805" s="2"/>
    </row>
    <row r="1806" spans="2:26" x14ac:dyDescent="0.35">
      <c r="B1806" s="2"/>
      <c r="Z1806" s="2"/>
    </row>
    <row r="1807" spans="2:26" x14ac:dyDescent="0.35">
      <c r="B1807" s="2"/>
      <c r="Z1807" s="2"/>
    </row>
    <row r="1808" spans="2:26" x14ac:dyDescent="0.35">
      <c r="B1808" s="2"/>
      <c r="Z1808" s="2"/>
    </row>
    <row r="1809" spans="2:26" x14ac:dyDescent="0.35">
      <c r="B1809" s="2"/>
      <c r="Z1809" s="2"/>
    </row>
    <row r="1810" spans="2:26" x14ac:dyDescent="0.35">
      <c r="B1810" s="2"/>
      <c r="Z1810" s="2"/>
    </row>
    <row r="1811" spans="2:26" x14ac:dyDescent="0.35">
      <c r="B1811" s="2"/>
      <c r="Z1811" s="2"/>
    </row>
    <row r="1812" spans="2:26" x14ac:dyDescent="0.35">
      <c r="B1812" s="2"/>
      <c r="Z1812" s="2"/>
    </row>
    <row r="1813" spans="2:26" x14ac:dyDescent="0.35">
      <c r="B1813" s="2"/>
      <c r="Z1813" s="2"/>
    </row>
    <row r="1814" spans="2:26" x14ac:dyDescent="0.35">
      <c r="B1814" s="2"/>
      <c r="Z1814" s="2"/>
    </row>
    <row r="1815" spans="2:26" x14ac:dyDescent="0.35">
      <c r="B1815" s="2"/>
      <c r="Z1815" s="2"/>
    </row>
    <row r="1816" spans="2:26" x14ac:dyDescent="0.35">
      <c r="B1816" s="2"/>
      <c r="Z1816" s="2"/>
    </row>
    <row r="1817" spans="2:26" x14ac:dyDescent="0.35">
      <c r="B1817" s="2"/>
      <c r="Z1817" s="2"/>
    </row>
    <row r="1818" spans="2:26" x14ac:dyDescent="0.35">
      <c r="B1818" s="2"/>
      <c r="Z1818" s="2"/>
    </row>
    <row r="1819" spans="2:26" x14ac:dyDescent="0.35">
      <c r="B1819" s="2"/>
      <c r="Z1819" s="2"/>
    </row>
    <row r="1820" spans="2:26" x14ac:dyDescent="0.35">
      <c r="B1820" s="2"/>
      <c r="Z1820" s="2"/>
    </row>
    <row r="1821" spans="2:26" x14ac:dyDescent="0.35">
      <c r="B1821" s="2"/>
      <c r="Z1821" s="2"/>
    </row>
    <row r="1822" spans="2:26" x14ac:dyDescent="0.35">
      <c r="B1822" s="2"/>
      <c r="Z1822" s="2"/>
    </row>
    <row r="1823" spans="2:26" x14ac:dyDescent="0.35">
      <c r="B1823" s="2"/>
      <c r="Z1823" s="2"/>
    </row>
    <row r="1824" spans="2:26" x14ac:dyDescent="0.35">
      <c r="B1824" s="2"/>
      <c r="Z1824" s="2"/>
    </row>
    <row r="1825" spans="2:26" x14ac:dyDescent="0.35">
      <c r="B1825" s="2"/>
      <c r="Z1825" s="2"/>
    </row>
    <row r="1826" spans="2:26" x14ac:dyDescent="0.35">
      <c r="B1826" s="2"/>
      <c r="Z1826" s="2"/>
    </row>
    <row r="1827" spans="2:26" x14ac:dyDescent="0.35">
      <c r="B1827" s="2"/>
      <c r="Z1827" s="2"/>
    </row>
    <row r="1828" spans="2:26" x14ac:dyDescent="0.35">
      <c r="B1828" s="2"/>
      <c r="Z1828" s="2"/>
    </row>
    <row r="1829" spans="2:26" x14ac:dyDescent="0.35">
      <c r="B1829" s="2"/>
      <c r="Z1829" s="2"/>
    </row>
    <row r="1830" spans="2:26" x14ac:dyDescent="0.35">
      <c r="B1830" s="2"/>
      <c r="Z1830" s="2"/>
    </row>
    <row r="1831" spans="2:26" x14ac:dyDescent="0.35">
      <c r="B1831" s="2"/>
      <c r="Z1831" s="2"/>
    </row>
    <row r="1832" spans="2:26" x14ac:dyDescent="0.35">
      <c r="B1832" s="2"/>
      <c r="Z1832" s="2"/>
    </row>
    <row r="1833" spans="2:26" x14ac:dyDescent="0.35">
      <c r="B1833" s="2"/>
      <c r="Z1833" s="2"/>
    </row>
    <row r="1834" spans="2:26" x14ac:dyDescent="0.35">
      <c r="B1834" s="2"/>
      <c r="Z1834" s="2"/>
    </row>
    <row r="1835" spans="2:26" x14ac:dyDescent="0.35">
      <c r="B1835" s="2"/>
      <c r="Z1835" s="2"/>
    </row>
    <row r="1836" spans="2:26" x14ac:dyDescent="0.35">
      <c r="B1836" s="2"/>
      <c r="Z1836" s="2"/>
    </row>
    <row r="1837" spans="2:26" x14ac:dyDescent="0.35">
      <c r="B1837" s="2"/>
      <c r="Z1837" s="2"/>
    </row>
    <row r="1838" spans="2:26" x14ac:dyDescent="0.35">
      <c r="B1838" s="2"/>
      <c r="Z1838" s="2"/>
    </row>
    <row r="1839" spans="2:26" x14ac:dyDescent="0.35">
      <c r="B1839" s="2"/>
      <c r="Z1839" s="2"/>
    </row>
    <row r="1840" spans="2:26" x14ac:dyDescent="0.35">
      <c r="B1840" s="2"/>
      <c r="Z1840" s="2"/>
    </row>
    <row r="1841" spans="2:26" x14ac:dyDescent="0.35">
      <c r="B1841" s="2"/>
      <c r="Z1841" s="2"/>
    </row>
    <row r="1842" spans="2:26" x14ac:dyDescent="0.35">
      <c r="B1842" s="2"/>
      <c r="Z1842" s="2"/>
    </row>
    <row r="1843" spans="2:26" x14ac:dyDescent="0.35">
      <c r="B1843" s="2"/>
      <c r="Z1843" s="2"/>
    </row>
    <row r="1844" spans="2:26" x14ac:dyDescent="0.35">
      <c r="B1844" s="2"/>
      <c r="Z1844" s="2"/>
    </row>
    <row r="1845" spans="2:26" x14ac:dyDescent="0.35">
      <c r="B1845" s="2"/>
      <c r="Z1845" s="2"/>
    </row>
    <row r="1846" spans="2:26" x14ac:dyDescent="0.35">
      <c r="B1846" s="2"/>
      <c r="Z1846" s="2"/>
    </row>
    <row r="1847" spans="2:26" x14ac:dyDescent="0.35">
      <c r="B1847" s="2"/>
      <c r="Z1847" s="2"/>
    </row>
    <row r="1848" spans="2:26" x14ac:dyDescent="0.35">
      <c r="B1848" s="2"/>
      <c r="Z1848" s="2"/>
    </row>
    <row r="1849" spans="2:26" x14ac:dyDescent="0.35">
      <c r="B1849" s="2"/>
      <c r="Z1849" s="2"/>
    </row>
    <row r="1850" spans="2:26" x14ac:dyDescent="0.35">
      <c r="B1850" s="2"/>
      <c r="Z1850" s="2"/>
    </row>
    <row r="1851" spans="2:26" x14ac:dyDescent="0.35">
      <c r="B1851" s="2"/>
      <c r="Z1851" s="2"/>
    </row>
    <row r="1852" spans="2:26" x14ac:dyDescent="0.35">
      <c r="B1852" s="2"/>
      <c r="Z1852" s="2"/>
    </row>
    <row r="1853" spans="2:26" x14ac:dyDescent="0.35">
      <c r="B1853" s="2"/>
      <c r="Z1853" s="2"/>
    </row>
    <row r="1854" spans="2:26" x14ac:dyDescent="0.35">
      <c r="B1854" s="2"/>
      <c r="Z1854" s="2"/>
    </row>
    <row r="1855" spans="2:26" x14ac:dyDescent="0.35">
      <c r="B1855" s="2"/>
      <c r="Z1855" s="2"/>
    </row>
    <row r="1856" spans="2:26" x14ac:dyDescent="0.35">
      <c r="B1856" s="2"/>
      <c r="Z1856" s="2"/>
    </row>
    <row r="1857" spans="2:26" x14ac:dyDescent="0.35">
      <c r="B1857" s="2"/>
      <c r="Z1857" s="2"/>
    </row>
    <row r="1858" spans="2:26" x14ac:dyDescent="0.35">
      <c r="B1858" s="2"/>
      <c r="Z1858" s="2"/>
    </row>
    <row r="1859" spans="2:26" x14ac:dyDescent="0.35">
      <c r="B1859" s="2"/>
      <c r="Z1859" s="2"/>
    </row>
    <row r="1860" spans="2:26" x14ac:dyDescent="0.35">
      <c r="B1860" s="2"/>
      <c r="Z1860" s="2"/>
    </row>
    <row r="1861" spans="2:26" x14ac:dyDescent="0.35">
      <c r="B1861" s="2"/>
      <c r="Z1861" s="2"/>
    </row>
    <row r="1862" spans="2:26" x14ac:dyDescent="0.35">
      <c r="B1862" s="2"/>
      <c r="Z1862" s="2"/>
    </row>
    <row r="1863" spans="2:26" x14ac:dyDescent="0.35">
      <c r="B1863" s="2"/>
      <c r="Z1863" s="2"/>
    </row>
    <row r="1864" spans="2:26" x14ac:dyDescent="0.35">
      <c r="B1864" s="2"/>
      <c r="Z1864" s="2"/>
    </row>
    <row r="1865" spans="2:26" x14ac:dyDescent="0.35">
      <c r="B1865" s="2"/>
      <c r="Z1865" s="2"/>
    </row>
    <row r="1866" spans="2:26" x14ac:dyDescent="0.35">
      <c r="B1866" s="2"/>
      <c r="Z1866" s="2"/>
    </row>
    <row r="1867" spans="2:26" x14ac:dyDescent="0.35">
      <c r="B1867" s="2"/>
      <c r="Z1867" s="2"/>
    </row>
    <row r="1868" spans="2:26" x14ac:dyDescent="0.35">
      <c r="B1868" s="2"/>
      <c r="Z1868" s="2"/>
    </row>
    <row r="1869" spans="2:26" x14ac:dyDescent="0.35">
      <c r="B1869" s="2"/>
      <c r="Z1869" s="2"/>
    </row>
    <row r="1870" spans="2:26" x14ac:dyDescent="0.35">
      <c r="B1870" s="2"/>
      <c r="Z1870" s="2"/>
    </row>
    <row r="1871" spans="2:26" x14ac:dyDescent="0.35">
      <c r="B1871" s="2"/>
      <c r="Z1871" s="2"/>
    </row>
    <row r="1872" spans="2:26" x14ac:dyDescent="0.35">
      <c r="B1872" s="2"/>
      <c r="Z1872" s="2"/>
    </row>
    <row r="1873" spans="2:26" x14ac:dyDescent="0.35">
      <c r="B1873" s="2"/>
      <c r="Z1873" s="2"/>
    </row>
    <row r="1874" spans="2:26" x14ac:dyDescent="0.35">
      <c r="B1874" s="2"/>
      <c r="Z1874" s="2"/>
    </row>
    <row r="1875" spans="2:26" x14ac:dyDescent="0.35">
      <c r="B1875" s="2"/>
      <c r="Z1875" s="2"/>
    </row>
    <row r="1876" spans="2:26" x14ac:dyDescent="0.35">
      <c r="B1876" s="2"/>
      <c r="Z1876" s="2"/>
    </row>
    <row r="1877" spans="2:26" x14ac:dyDescent="0.35">
      <c r="B1877" s="2"/>
      <c r="Z1877" s="2"/>
    </row>
    <row r="1878" spans="2:26" x14ac:dyDescent="0.35">
      <c r="B1878" s="2"/>
      <c r="Z1878" s="2"/>
    </row>
    <row r="1879" spans="2:26" x14ac:dyDescent="0.35">
      <c r="B1879" s="2"/>
      <c r="Z1879" s="2"/>
    </row>
    <row r="1880" spans="2:26" x14ac:dyDescent="0.35">
      <c r="B1880" s="2"/>
      <c r="Z1880" s="2"/>
    </row>
    <row r="1881" spans="2:26" x14ac:dyDescent="0.35">
      <c r="B1881" s="2"/>
      <c r="Z1881" s="2"/>
    </row>
    <row r="1882" spans="2:26" x14ac:dyDescent="0.35">
      <c r="B1882" s="2"/>
      <c r="Z1882" s="2"/>
    </row>
    <row r="1883" spans="2:26" x14ac:dyDescent="0.35">
      <c r="B1883" s="2"/>
      <c r="Z1883" s="2"/>
    </row>
    <row r="1884" spans="2:26" x14ac:dyDescent="0.35">
      <c r="B1884" s="2"/>
      <c r="Z1884" s="2"/>
    </row>
    <row r="1885" spans="2:26" x14ac:dyDescent="0.35">
      <c r="B1885" s="2"/>
      <c r="Z1885" s="2"/>
    </row>
    <row r="1886" spans="2:26" x14ac:dyDescent="0.35">
      <c r="B1886" s="2"/>
      <c r="Z1886" s="2"/>
    </row>
    <row r="1887" spans="2:26" x14ac:dyDescent="0.35">
      <c r="B1887" s="2"/>
      <c r="Z1887" s="2"/>
    </row>
    <row r="1888" spans="2:26" x14ac:dyDescent="0.35">
      <c r="B1888" s="2"/>
      <c r="Z1888" s="2"/>
    </row>
    <row r="1889" spans="2:26" x14ac:dyDescent="0.35">
      <c r="B1889" s="2"/>
      <c r="Z1889" s="2"/>
    </row>
    <row r="1890" spans="2:26" x14ac:dyDescent="0.35">
      <c r="B1890" s="2"/>
      <c r="Z1890" s="2"/>
    </row>
    <row r="1891" spans="2:26" x14ac:dyDescent="0.35">
      <c r="B1891" s="2"/>
      <c r="Z1891" s="2"/>
    </row>
    <row r="1892" spans="2:26" x14ac:dyDescent="0.35">
      <c r="B1892" s="2"/>
      <c r="Z1892" s="2"/>
    </row>
    <row r="1893" spans="2:26" x14ac:dyDescent="0.35">
      <c r="B1893" s="2"/>
      <c r="Z1893" s="2"/>
    </row>
    <row r="1894" spans="2:26" x14ac:dyDescent="0.35">
      <c r="B1894" s="2"/>
      <c r="Z1894" s="2"/>
    </row>
    <row r="1895" spans="2:26" x14ac:dyDescent="0.35">
      <c r="B1895" s="2"/>
      <c r="Z1895" s="2"/>
    </row>
    <row r="1896" spans="2:26" x14ac:dyDescent="0.35">
      <c r="B1896" s="2"/>
      <c r="Z1896" s="2"/>
    </row>
    <row r="1897" spans="2:26" x14ac:dyDescent="0.35">
      <c r="B1897" s="2"/>
      <c r="Z1897" s="2"/>
    </row>
    <row r="1898" spans="2:26" x14ac:dyDescent="0.35">
      <c r="B1898" s="2"/>
      <c r="Z1898" s="2"/>
    </row>
    <row r="1899" spans="2:26" x14ac:dyDescent="0.35">
      <c r="B1899" s="2"/>
      <c r="Z1899" s="2"/>
    </row>
    <row r="1900" spans="2:26" x14ac:dyDescent="0.35">
      <c r="B1900" s="2"/>
      <c r="Z1900" s="2"/>
    </row>
    <row r="1901" spans="2:26" x14ac:dyDescent="0.35">
      <c r="B1901" s="2"/>
      <c r="Z1901" s="2"/>
    </row>
    <row r="1902" spans="2:26" x14ac:dyDescent="0.35">
      <c r="B1902" s="2"/>
      <c r="Z1902" s="2"/>
    </row>
    <row r="1903" spans="2:26" x14ac:dyDescent="0.35">
      <c r="B1903" s="2"/>
      <c r="Z1903" s="2"/>
    </row>
    <row r="1904" spans="2:26" x14ac:dyDescent="0.35">
      <c r="B1904" s="2"/>
      <c r="Z1904" s="2"/>
    </row>
    <row r="1905" spans="2:26" x14ac:dyDescent="0.35">
      <c r="B1905" s="2"/>
      <c r="Z1905" s="2"/>
    </row>
    <row r="1906" spans="2:26" x14ac:dyDescent="0.35">
      <c r="B1906" s="2"/>
      <c r="Z1906" s="2"/>
    </row>
    <row r="1907" spans="2:26" x14ac:dyDescent="0.35">
      <c r="B1907" s="2"/>
      <c r="Z1907" s="2"/>
    </row>
    <row r="1908" spans="2:26" x14ac:dyDescent="0.35">
      <c r="B1908" s="2"/>
      <c r="Z1908" s="2"/>
    </row>
    <row r="1909" spans="2:26" x14ac:dyDescent="0.35">
      <c r="B1909" s="2"/>
      <c r="Z1909" s="2"/>
    </row>
    <row r="1910" spans="2:26" x14ac:dyDescent="0.35">
      <c r="B1910" s="2"/>
      <c r="Z1910" s="2"/>
    </row>
    <row r="1911" spans="2:26" x14ac:dyDescent="0.35">
      <c r="B1911" s="2"/>
      <c r="Z1911" s="2"/>
    </row>
    <row r="1912" spans="2:26" x14ac:dyDescent="0.35">
      <c r="B1912" s="2"/>
      <c r="Z1912" s="2"/>
    </row>
    <row r="1913" spans="2:26" x14ac:dyDescent="0.35">
      <c r="B1913" s="2"/>
      <c r="Z1913" s="2"/>
    </row>
    <row r="1914" spans="2:26" x14ac:dyDescent="0.35">
      <c r="B1914" s="2"/>
      <c r="Z1914" s="2"/>
    </row>
    <row r="1915" spans="2:26" x14ac:dyDescent="0.35">
      <c r="B1915" s="2"/>
      <c r="Z1915" s="2"/>
    </row>
    <row r="1916" spans="2:26" x14ac:dyDescent="0.35">
      <c r="B1916" s="2"/>
      <c r="Z1916" s="2"/>
    </row>
    <row r="1917" spans="2:26" x14ac:dyDescent="0.35">
      <c r="B1917" s="2"/>
      <c r="Z1917" s="2"/>
    </row>
    <row r="1918" spans="2:26" x14ac:dyDescent="0.35">
      <c r="B1918" s="2"/>
      <c r="Z1918" s="2"/>
    </row>
    <row r="1919" spans="2:26" x14ac:dyDescent="0.35">
      <c r="B1919" s="2"/>
      <c r="Z1919" s="2"/>
    </row>
    <row r="1920" spans="2:26" x14ac:dyDescent="0.35">
      <c r="B1920" s="2"/>
      <c r="Z1920" s="2"/>
    </row>
    <row r="1921" spans="2:26" x14ac:dyDescent="0.35">
      <c r="B1921" s="2"/>
      <c r="Z1921" s="2"/>
    </row>
    <row r="1922" spans="2:26" x14ac:dyDescent="0.35">
      <c r="B1922" s="2"/>
      <c r="Z1922" s="2"/>
    </row>
    <row r="1923" spans="2:26" x14ac:dyDescent="0.35">
      <c r="B1923" s="2"/>
      <c r="Z1923" s="2"/>
    </row>
    <row r="1924" spans="2:26" x14ac:dyDescent="0.35">
      <c r="B1924" s="2"/>
      <c r="Z1924" s="2"/>
    </row>
    <row r="1925" spans="2:26" x14ac:dyDescent="0.35">
      <c r="B1925" s="2"/>
      <c r="Z1925" s="2"/>
    </row>
    <row r="1926" spans="2:26" x14ac:dyDescent="0.35">
      <c r="B1926" s="2"/>
      <c r="Z1926" s="2"/>
    </row>
    <row r="1927" spans="2:26" x14ac:dyDescent="0.35">
      <c r="B1927" s="2"/>
      <c r="Z1927" s="2"/>
    </row>
    <row r="1928" spans="2:26" x14ac:dyDescent="0.35">
      <c r="B1928" s="2"/>
      <c r="Z1928" s="2"/>
    </row>
    <row r="1929" spans="2:26" x14ac:dyDescent="0.35">
      <c r="B1929" s="2"/>
      <c r="Z1929" s="2"/>
    </row>
    <row r="1930" spans="2:26" x14ac:dyDescent="0.35">
      <c r="B1930" s="2"/>
      <c r="Z1930" s="2"/>
    </row>
    <row r="1931" spans="2:26" x14ac:dyDescent="0.35">
      <c r="B1931" s="2"/>
      <c r="Z1931" s="2"/>
    </row>
    <row r="1932" spans="2:26" x14ac:dyDescent="0.35">
      <c r="B1932" s="2"/>
      <c r="Z1932" s="2"/>
    </row>
    <row r="1933" spans="2:26" x14ac:dyDescent="0.35">
      <c r="B1933" s="2"/>
      <c r="Z1933" s="2"/>
    </row>
    <row r="1934" spans="2:26" x14ac:dyDescent="0.35">
      <c r="B1934" s="2"/>
      <c r="Z1934" s="2"/>
    </row>
    <row r="1935" spans="2:26" x14ac:dyDescent="0.35">
      <c r="B1935" s="2"/>
      <c r="Z1935" s="2"/>
    </row>
    <row r="1936" spans="2:26" x14ac:dyDescent="0.35">
      <c r="B1936" s="2"/>
      <c r="Z1936" s="2"/>
    </row>
    <row r="1937" spans="2:26" x14ac:dyDescent="0.35">
      <c r="B1937" s="2"/>
      <c r="Z1937" s="2"/>
    </row>
    <row r="1938" spans="2:26" x14ac:dyDescent="0.35">
      <c r="B1938" s="2"/>
      <c r="Z1938" s="2"/>
    </row>
    <row r="1939" spans="2:26" x14ac:dyDescent="0.35">
      <c r="B1939" s="2"/>
      <c r="Z1939" s="2"/>
    </row>
    <row r="1940" spans="2:26" x14ac:dyDescent="0.35">
      <c r="B1940" s="2"/>
      <c r="Z1940" s="2"/>
    </row>
    <row r="1941" spans="2:26" x14ac:dyDescent="0.35">
      <c r="B1941" s="2"/>
      <c r="Z1941" s="2"/>
    </row>
    <row r="1942" spans="2:26" x14ac:dyDescent="0.35">
      <c r="B1942" s="2"/>
      <c r="Z1942" s="2"/>
    </row>
    <row r="1943" spans="2:26" x14ac:dyDescent="0.35">
      <c r="B1943" s="2"/>
      <c r="Z1943" s="2"/>
    </row>
    <row r="1944" spans="2:26" x14ac:dyDescent="0.35">
      <c r="B1944" s="2"/>
      <c r="Z1944" s="2"/>
    </row>
    <row r="1945" spans="2:26" x14ac:dyDescent="0.35">
      <c r="B1945" s="2"/>
      <c r="Z1945" s="2"/>
    </row>
    <row r="1946" spans="2:26" x14ac:dyDescent="0.35">
      <c r="B1946" s="2"/>
      <c r="Z1946" s="2"/>
    </row>
    <row r="1947" spans="2:26" x14ac:dyDescent="0.35">
      <c r="B1947" s="2"/>
      <c r="Z1947" s="2"/>
    </row>
    <row r="1948" spans="2:26" x14ac:dyDescent="0.35">
      <c r="B1948" s="2"/>
      <c r="Z1948" s="2"/>
    </row>
    <row r="1949" spans="2:26" x14ac:dyDescent="0.35">
      <c r="B1949" s="2"/>
      <c r="Z1949" s="2"/>
    </row>
    <row r="1950" spans="2:26" x14ac:dyDescent="0.35">
      <c r="B1950" s="2"/>
      <c r="Z1950" s="2"/>
    </row>
    <row r="1951" spans="2:26" x14ac:dyDescent="0.35">
      <c r="B1951" s="2"/>
      <c r="Z1951" s="2"/>
    </row>
    <row r="1952" spans="2:26" x14ac:dyDescent="0.35">
      <c r="B1952" s="2"/>
      <c r="Z1952" s="2"/>
    </row>
    <row r="1953" spans="2:26" x14ac:dyDescent="0.35">
      <c r="B1953" s="2"/>
      <c r="Z1953" s="2"/>
    </row>
    <row r="1954" spans="2:26" x14ac:dyDescent="0.35">
      <c r="B1954" s="2"/>
      <c r="Z1954" s="2"/>
    </row>
    <row r="1955" spans="2:26" x14ac:dyDescent="0.35">
      <c r="B1955" s="2"/>
      <c r="Z1955" s="2"/>
    </row>
    <row r="1956" spans="2:26" x14ac:dyDescent="0.35">
      <c r="B1956" s="2"/>
      <c r="Z1956" s="2"/>
    </row>
    <row r="1957" spans="2:26" x14ac:dyDescent="0.35">
      <c r="B1957" s="2"/>
      <c r="Z1957" s="2"/>
    </row>
    <row r="1958" spans="2:26" x14ac:dyDescent="0.35">
      <c r="B1958" s="2"/>
      <c r="Z1958" s="2"/>
    </row>
    <row r="1959" spans="2:26" x14ac:dyDescent="0.35">
      <c r="B1959" s="2"/>
      <c r="Z1959" s="2"/>
    </row>
    <row r="1960" spans="2:26" x14ac:dyDescent="0.35">
      <c r="B1960" s="2"/>
      <c r="Z1960" s="2"/>
    </row>
    <row r="1961" spans="2:26" x14ac:dyDescent="0.35">
      <c r="B1961" s="2"/>
      <c r="Z1961" s="2"/>
    </row>
    <row r="1962" spans="2:26" x14ac:dyDescent="0.35">
      <c r="B1962" s="2"/>
      <c r="Z1962" s="2"/>
    </row>
    <row r="1963" spans="2:26" x14ac:dyDescent="0.35">
      <c r="B1963" s="2"/>
      <c r="Z1963" s="2"/>
    </row>
    <row r="1964" spans="2:26" x14ac:dyDescent="0.35">
      <c r="B1964" s="2"/>
      <c r="Z1964" s="2"/>
    </row>
    <row r="1965" spans="2:26" x14ac:dyDescent="0.35">
      <c r="B1965" s="2"/>
      <c r="Z1965" s="2"/>
    </row>
    <row r="1966" spans="2:26" x14ac:dyDescent="0.35">
      <c r="B1966" s="2"/>
      <c r="Z1966" s="2"/>
    </row>
    <row r="1967" spans="2:26" x14ac:dyDescent="0.35">
      <c r="B1967" s="2"/>
      <c r="Z1967" s="2"/>
    </row>
    <row r="1968" spans="2:26" x14ac:dyDescent="0.35">
      <c r="B1968" s="2"/>
      <c r="Z1968" s="2"/>
    </row>
    <row r="1969" spans="2:26" x14ac:dyDescent="0.35">
      <c r="B1969" s="2"/>
      <c r="Z1969" s="2"/>
    </row>
    <row r="1970" spans="2:26" x14ac:dyDescent="0.35">
      <c r="B1970" s="2"/>
      <c r="Z1970" s="2"/>
    </row>
    <row r="1971" spans="2:26" x14ac:dyDescent="0.35">
      <c r="B1971" s="2"/>
      <c r="Z1971" s="2"/>
    </row>
    <row r="1972" spans="2:26" x14ac:dyDescent="0.35">
      <c r="B1972" s="2"/>
      <c r="Z1972" s="2"/>
    </row>
    <row r="1973" spans="2:26" x14ac:dyDescent="0.35">
      <c r="B1973" s="2"/>
      <c r="Z1973" s="2"/>
    </row>
    <row r="1974" spans="2:26" x14ac:dyDescent="0.35">
      <c r="B1974" s="2"/>
      <c r="Z1974" s="2"/>
    </row>
    <row r="1975" spans="2:26" x14ac:dyDescent="0.35">
      <c r="B1975" s="2"/>
      <c r="Z1975" s="2"/>
    </row>
    <row r="1976" spans="2:26" x14ac:dyDescent="0.35">
      <c r="B1976" s="2"/>
      <c r="Z1976" s="2"/>
    </row>
    <row r="1977" spans="2:26" x14ac:dyDescent="0.35">
      <c r="B1977" s="2"/>
      <c r="Z1977" s="2"/>
    </row>
    <row r="1978" spans="2:26" x14ac:dyDescent="0.35">
      <c r="B1978" s="2"/>
      <c r="Z1978" s="2"/>
    </row>
    <row r="1979" spans="2:26" x14ac:dyDescent="0.35">
      <c r="B1979" s="2"/>
      <c r="Z1979" s="2"/>
    </row>
    <row r="1980" spans="2:26" x14ac:dyDescent="0.35">
      <c r="B1980" s="2"/>
      <c r="Z1980" s="2"/>
    </row>
    <row r="1981" spans="2:26" x14ac:dyDescent="0.35">
      <c r="B1981" s="2"/>
      <c r="Z1981" s="2"/>
    </row>
    <row r="1982" spans="2:26" x14ac:dyDescent="0.35">
      <c r="B1982" s="2"/>
      <c r="Z1982" s="2"/>
    </row>
    <row r="1983" spans="2:26" x14ac:dyDescent="0.35">
      <c r="B1983" s="2"/>
      <c r="Z1983" s="2"/>
    </row>
    <row r="1984" spans="2:26" x14ac:dyDescent="0.35">
      <c r="B1984" s="2"/>
      <c r="Z1984" s="2"/>
    </row>
    <row r="1985" spans="2:26" x14ac:dyDescent="0.35">
      <c r="B1985" s="2"/>
      <c r="Z1985" s="2"/>
    </row>
    <row r="1986" spans="2:26" x14ac:dyDescent="0.35">
      <c r="B1986" s="2"/>
      <c r="Z1986" s="2"/>
    </row>
    <row r="1987" spans="2:26" x14ac:dyDescent="0.35">
      <c r="B1987" s="2"/>
      <c r="Z1987" s="2"/>
    </row>
    <row r="1988" spans="2:26" x14ac:dyDescent="0.35">
      <c r="B1988" s="2"/>
      <c r="Z1988" s="2"/>
    </row>
    <row r="1989" spans="2:26" x14ac:dyDescent="0.35">
      <c r="B1989" s="2"/>
      <c r="Z1989" s="2"/>
    </row>
    <row r="1990" spans="2:26" x14ac:dyDescent="0.35">
      <c r="B1990" s="2"/>
      <c r="Z1990" s="2"/>
    </row>
    <row r="1991" spans="2:26" x14ac:dyDescent="0.35">
      <c r="B1991" s="2"/>
      <c r="Z1991" s="2"/>
    </row>
    <row r="1992" spans="2:26" x14ac:dyDescent="0.35">
      <c r="B1992" s="2"/>
      <c r="Z1992" s="2"/>
    </row>
    <row r="1993" spans="2:26" x14ac:dyDescent="0.35">
      <c r="B1993" s="2"/>
      <c r="Z1993" s="2"/>
    </row>
    <row r="1994" spans="2:26" x14ac:dyDescent="0.35">
      <c r="B1994" s="2"/>
      <c r="Z1994" s="2"/>
    </row>
    <row r="1995" spans="2:26" x14ac:dyDescent="0.35">
      <c r="B1995" s="2"/>
      <c r="Z1995" s="2"/>
    </row>
    <row r="1996" spans="2:26" x14ac:dyDescent="0.35">
      <c r="B1996" s="2"/>
      <c r="Z1996" s="2"/>
    </row>
    <row r="1997" spans="2:26" x14ac:dyDescent="0.35">
      <c r="B1997" s="2"/>
      <c r="Z1997" s="2"/>
    </row>
    <row r="1998" spans="2:26" x14ac:dyDescent="0.35">
      <c r="B1998" s="2"/>
      <c r="Z1998" s="2"/>
    </row>
    <row r="1999" spans="2:26" x14ac:dyDescent="0.35">
      <c r="B1999" s="2"/>
      <c r="Z1999" s="2"/>
    </row>
    <row r="2000" spans="2:26" x14ac:dyDescent="0.35">
      <c r="B2000" s="2"/>
      <c r="Z2000" s="2"/>
    </row>
    <row r="2001" spans="2:26" x14ac:dyDescent="0.35">
      <c r="B2001" s="2"/>
      <c r="Z2001" s="2"/>
    </row>
    <row r="2002" spans="2:26" x14ac:dyDescent="0.35">
      <c r="B2002" s="2"/>
      <c r="Z2002" s="2"/>
    </row>
    <row r="2003" spans="2:26" x14ac:dyDescent="0.35">
      <c r="B2003" s="2"/>
      <c r="Z2003" s="2"/>
    </row>
    <row r="2004" spans="2:26" x14ac:dyDescent="0.35">
      <c r="B2004" s="2"/>
      <c r="Z2004" s="2"/>
    </row>
    <row r="2005" spans="2:26" x14ac:dyDescent="0.35">
      <c r="B2005" s="2"/>
      <c r="Z2005" s="2"/>
    </row>
    <row r="2006" spans="2:26" x14ac:dyDescent="0.35">
      <c r="B2006" s="2"/>
      <c r="Z2006" s="2"/>
    </row>
    <row r="2007" spans="2:26" x14ac:dyDescent="0.35">
      <c r="B2007" s="2"/>
      <c r="Z2007" s="2"/>
    </row>
    <row r="2008" spans="2:26" x14ac:dyDescent="0.35">
      <c r="B2008" s="2"/>
      <c r="Z2008" s="2"/>
    </row>
    <row r="2009" spans="2:26" x14ac:dyDescent="0.35">
      <c r="B2009" s="2"/>
      <c r="Z2009" s="2"/>
    </row>
    <row r="2010" spans="2:26" x14ac:dyDescent="0.35">
      <c r="B2010" s="2"/>
      <c r="Z2010" s="2"/>
    </row>
    <row r="2011" spans="2:26" x14ac:dyDescent="0.35">
      <c r="B2011" s="2"/>
      <c r="Z2011" s="2"/>
    </row>
    <row r="2012" spans="2:26" x14ac:dyDescent="0.35">
      <c r="B2012" s="2"/>
      <c r="Z2012" s="2"/>
    </row>
    <row r="2013" spans="2:26" x14ac:dyDescent="0.35">
      <c r="B2013" s="2"/>
      <c r="Z2013" s="2"/>
    </row>
    <row r="2014" spans="2:26" x14ac:dyDescent="0.35">
      <c r="B2014" s="2"/>
      <c r="Z2014" s="2"/>
    </row>
    <row r="2015" spans="2:26" x14ac:dyDescent="0.35">
      <c r="B2015" s="2"/>
      <c r="Z2015" s="2"/>
    </row>
    <row r="2016" spans="2:26" x14ac:dyDescent="0.35">
      <c r="B2016" s="2"/>
      <c r="Z2016" s="2"/>
    </row>
    <row r="2017" spans="2:26" x14ac:dyDescent="0.35">
      <c r="B2017" s="2"/>
      <c r="Z2017" s="2"/>
    </row>
    <row r="2018" spans="2:26" x14ac:dyDescent="0.35">
      <c r="B2018" s="2"/>
      <c r="Z2018" s="2"/>
    </row>
    <row r="2019" spans="2:26" x14ac:dyDescent="0.35">
      <c r="B2019" s="2"/>
      <c r="Z2019" s="2"/>
    </row>
    <row r="2020" spans="2:26" x14ac:dyDescent="0.35">
      <c r="B2020" s="2"/>
      <c r="Z2020" s="2"/>
    </row>
    <row r="2021" spans="2:26" x14ac:dyDescent="0.35">
      <c r="B2021" s="2"/>
      <c r="Z2021" s="2"/>
    </row>
    <row r="2022" spans="2:26" x14ac:dyDescent="0.35">
      <c r="B2022" s="2"/>
      <c r="Z2022" s="2"/>
    </row>
    <row r="2023" spans="2:26" x14ac:dyDescent="0.35">
      <c r="B2023" s="2"/>
      <c r="Z2023" s="2"/>
    </row>
    <row r="2024" spans="2:26" x14ac:dyDescent="0.35">
      <c r="B2024" s="2"/>
      <c r="Z2024" s="2"/>
    </row>
    <row r="2025" spans="2:26" x14ac:dyDescent="0.35">
      <c r="B2025" s="2"/>
      <c r="Z2025" s="2"/>
    </row>
    <row r="2026" spans="2:26" x14ac:dyDescent="0.35">
      <c r="B2026" s="2"/>
      <c r="Z2026" s="2"/>
    </row>
    <row r="2027" spans="2:26" x14ac:dyDescent="0.35">
      <c r="B2027" s="2"/>
      <c r="Z2027" s="2"/>
    </row>
    <row r="2028" spans="2:26" x14ac:dyDescent="0.35">
      <c r="B2028" s="2"/>
      <c r="Z2028" s="2"/>
    </row>
    <row r="2029" spans="2:26" x14ac:dyDescent="0.35">
      <c r="B2029" s="2"/>
      <c r="Z2029" s="2"/>
    </row>
    <row r="2030" spans="2:26" x14ac:dyDescent="0.35">
      <c r="B2030" s="2"/>
      <c r="Z2030" s="2"/>
    </row>
    <row r="2031" spans="2:26" x14ac:dyDescent="0.35">
      <c r="B2031" s="2"/>
      <c r="Z2031" s="2"/>
    </row>
    <row r="2032" spans="2:26" x14ac:dyDescent="0.35">
      <c r="B2032" s="2"/>
      <c r="Z2032" s="2"/>
    </row>
    <row r="2033" spans="2:26" x14ac:dyDescent="0.35">
      <c r="B2033" s="2"/>
      <c r="Z2033" s="2"/>
    </row>
    <row r="2034" spans="2:26" x14ac:dyDescent="0.35">
      <c r="B2034" s="2"/>
      <c r="Z2034" s="2"/>
    </row>
    <row r="2035" spans="2:26" x14ac:dyDescent="0.35">
      <c r="B2035" s="2"/>
      <c r="Z2035" s="2"/>
    </row>
    <row r="2036" spans="2:26" x14ac:dyDescent="0.35">
      <c r="B2036" s="2"/>
      <c r="Z2036" s="2"/>
    </row>
    <row r="2037" spans="2:26" x14ac:dyDescent="0.35">
      <c r="B2037" s="2"/>
      <c r="Z2037" s="2"/>
    </row>
    <row r="2038" spans="2:26" x14ac:dyDescent="0.35">
      <c r="B2038" s="2"/>
      <c r="Z2038" s="2"/>
    </row>
    <row r="2039" spans="2:26" x14ac:dyDescent="0.35">
      <c r="B2039" s="2"/>
      <c r="Z2039" s="2"/>
    </row>
    <row r="2040" spans="2:26" x14ac:dyDescent="0.35">
      <c r="B2040" s="2"/>
      <c r="Z2040" s="2"/>
    </row>
    <row r="2041" spans="2:26" x14ac:dyDescent="0.35">
      <c r="B2041" s="2"/>
      <c r="Z2041" s="2"/>
    </row>
    <row r="2042" spans="2:26" x14ac:dyDescent="0.35">
      <c r="B2042" s="2"/>
      <c r="Z2042" s="2"/>
    </row>
    <row r="2043" spans="2:26" x14ac:dyDescent="0.35">
      <c r="B2043" s="2"/>
      <c r="Z2043" s="2"/>
    </row>
    <row r="2044" spans="2:26" x14ac:dyDescent="0.35">
      <c r="B2044" s="2"/>
      <c r="Z2044" s="2"/>
    </row>
    <row r="2045" spans="2:26" x14ac:dyDescent="0.35">
      <c r="B2045" s="2"/>
      <c r="Z2045" s="2"/>
    </row>
    <row r="2046" spans="2:26" x14ac:dyDescent="0.35">
      <c r="B2046" s="2"/>
      <c r="Z2046" s="2"/>
    </row>
    <row r="2047" spans="2:26" x14ac:dyDescent="0.35">
      <c r="B2047" s="2"/>
      <c r="Z2047" s="2"/>
    </row>
    <row r="2048" spans="2:26" x14ac:dyDescent="0.35">
      <c r="B2048" s="2"/>
      <c r="Z2048" s="2"/>
    </row>
    <row r="2049" spans="2:26" x14ac:dyDescent="0.35">
      <c r="B2049" s="2"/>
      <c r="Z2049" s="2"/>
    </row>
    <row r="2050" spans="2:26" x14ac:dyDescent="0.35">
      <c r="B2050" s="2"/>
      <c r="Z2050" s="2"/>
    </row>
    <row r="2051" spans="2:26" x14ac:dyDescent="0.35">
      <c r="B2051" s="2"/>
      <c r="Z2051" s="2"/>
    </row>
    <row r="2052" spans="2:26" x14ac:dyDescent="0.35">
      <c r="B2052" s="2"/>
      <c r="Z2052" s="2"/>
    </row>
    <row r="2053" spans="2:26" x14ac:dyDescent="0.35">
      <c r="B2053" s="2"/>
      <c r="Z2053" s="2"/>
    </row>
    <row r="2054" spans="2:26" x14ac:dyDescent="0.35">
      <c r="B2054" s="2"/>
      <c r="Z2054" s="2"/>
    </row>
    <row r="2055" spans="2:26" x14ac:dyDescent="0.35">
      <c r="B2055" s="2"/>
      <c r="Z2055" s="2"/>
    </row>
    <row r="2056" spans="2:26" x14ac:dyDescent="0.35">
      <c r="B2056" s="2"/>
      <c r="Z2056" s="2"/>
    </row>
    <row r="2057" spans="2:26" x14ac:dyDescent="0.35">
      <c r="B2057" s="2"/>
      <c r="Z2057" s="2"/>
    </row>
    <row r="2058" spans="2:26" x14ac:dyDescent="0.35">
      <c r="B2058" s="2"/>
      <c r="Z2058" s="2"/>
    </row>
    <row r="2059" spans="2:26" x14ac:dyDescent="0.35">
      <c r="B2059" s="2"/>
      <c r="Z2059" s="2"/>
    </row>
    <row r="2060" spans="2:26" x14ac:dyDescent="0.35">
      <c r="B2060" s="2"/>
      <c r="Z2060" s="2"/>
    </row>
    <row r="2061" spans="2:26" x14ac:dyDescent="0.35">
      <c r="B2061" s="2"/>
      <c r="Z2061" s="2"/>
    </row>
    <row r="2062" spans="2:26" x14ac:dyDescent="0.35">
      <c r="B2062" s="2"/>
      <c r="Z2062" s="2"/>
    </row>
    <row r="2063" spans="2:26" x14ac:dyDescent="0.35">
      <c r="B2063" s="2"/>
      <c r="Z2063" s="2"/>
    </row>
    <row r="2064" spans="2:26" x14ac:dyDescent="0.35">
      <c r="B2064" s="2"/>
      <c r="Z2064" s="2"/>
    </row>
    <row r="2065" spans="2:26" x14ac:dyDescent="0.35">
      <c r="B2065" s="2"/>
      <c r="Z2065" s="2"/>
    </row>
    <row r="2066" spans="2:26" x14ac:dyDescent="0.35">
      <c r="B2066" s="2"/>
      <c r="Z2066" s="2"/>
    </row>
    <row r="2067" spans="2:26" x14ac:dyDescent="0.35">
      <c r="B2067" s="2"/>
      <c r="Z2067" s="2"/>
    </row>
    <row r="2068" spans="2:26" x14ac:dyDescent="0.35">
      <c r="B2068" s="2"/>
      <c r="Z2068" s="2"/>
    </row>
    <row r="2069" spans="2:26" x14ac:dyDescent="0.35">
      <c r="B2069" s="2"/>
      <c r="Z2069" s="2"/>
    </row>
    <row r="2070" spans="2:26" x14ac:dyDescent="0.35">
      <c r="B2070" s="2"/>
      <c r="Z2070" s="2"/>
    </row>
    <row r="2071" spans="2:26" x14ac:dyDescent="0.35">
      <c r="B2071" s="2"/>
      <c r="Z2071" s="2"/>
    </row>
    <row r="2072" spans="2:26" x14ac:dyDescent="0.35">
      <c r="B2072" s="2"/>
      <c r="Z2072" s="2"/>
    </row>
    <row r="2073" spans="2:26" x14ac:dyDescent="0.35">
      <c r="B2073" s="2"/>
      <c r="Z2073" s="2"/>
    </row>
    <row r="2074" spans="2:26" x14ac:dyDescent="0.35">
      <c r="B2074" s="2"/>
      <c r="Z2074" s="2"/>
    </row>
    <row r="2075" spans="2:26" x14ac:dyDescent="0.35">
      <c r="B2075" s="2"/>
      <c r="Z2075" s="2"/>
    </row>
    <row r="2076" spans="2:26" x14ac:dyDescent="0.35">
      <c r="B2076" s="2"/>
      <c r="Z2076" s="2"/>
    </row>
    <row r="2077" spans="2:26" x14ac:dyDescent="0.35">
      <c r="B2077" s="2"/>
      <c r="Z2077" s="2"/>
    </row>
    <row r="2078" spans="2:26" x14ac:dyDescent="0.35">
      <c r="B2078" s="2"/>
      <c r="Z2078" s="2"/>
    </row>
    <row r="2079" spans="2:26" x14ac:dyDescent="0.35">
      <c r="B2079" s="2"/>
      <c r="Z2079" s="2"/>
    </row>
    <row r="2080" spans="2:26" x14ac:dyDescent="0.35">
      <c r="B2080" s="2"/>
      <c r="Z2080" s="2"/>
    </row>
    <row r="2081" spans="2:26" x14ac:dyDescent="0.35">
      <c r="B2081" s="2"/>
      <c r="Z2081" s="2"/>
    </row>
    <row r="2082" spans="2:26" x14ac:dyDescent="0.35">
      <c r="B2082" s="2"/>
      <c r="Z2082" s="2"/>
    </row>
    <row r="2083" spans="2:26" x14ac:dyDescent="0.35">
      <c r="B2083" s="2"/>
      <c r="Z2083" s="2"/>
    </row>
    <row r="2084" spans="2:26" x14ac:dyDescent="0.35">
      <c r="B2084" s="2"/>
      <c r="Z2084" s="2"/>
    </row>
    <row r="2085" spans="2:26" x14ac:dyDescent="0.35">
      <c r="B2085" s="2"/>
      <c r="Z2085" s="2"/>
    </row>
    <row r="2086" spans="2:26" x14ac:dyDescent="0.35">
      <c r="B2086" s="2"/>
      <c r="Z2086" s="2"/>
    </row>
    <row r="2087" spans="2:26" x14ac:dyDescent="0.35">
      <c r="B2087" s="2"/>
      <c r="Z2087" s="2"/>
    </row>
    <row r="2088" spans="2:26" x14ac:dyDescent="0.35">
      <c r="B2088" s="2"/>
      <c r="Z2088" s="2"/>
    </row>
    <row r="2089" spans="2:26" x14ac:dyDescent="0.35">
      <c r="B2089" s="2"/>
      <c r="Z2089" s="2"/>
    </row>
    <row r="2090" spans="2:26" x14ac:dyDescent="0.35">
      <c r="B2090" s="2"/>
      <c r="Z2090" s="2"/>
    </row>
    <row r="2091" spans="2:26" x14ac:dyDescent="0.35">
      <c r="B2091" s="2"/>
      <c r="Z2091" s="2"/>
    </row>
    <row r="2092" spans="2:26" x14ac:dyDescent="0.35">
      <c r="B2092" s="2"/>
      <c r="Z2092" s="2"/>
    </row>
    <row r="2093" spans="2:26" x14ac:dyDescent="0.35">
      <c r="B2093" s="2"/>
      <c r="Z2093" s="2"/>
    </row>
    <row r="2094" spans="2:26" x14ac:dyDescent="0.35">
      <c r="B2094" s="2"/>
      <c r="Z2094" s="2"/>
    </row>
    <row r="2095" spans="2:26" x14ac:dyDescent="0.35">
      <c r="B2095" s="2"/>
      <c r="Z2095" s="2"/>
    </row>
    <row r="2096" spans="2:26" x14ac:dyDescent="0.35">
      <c r="B2096" s="2"/>
      <c r="Z2096" s="2"/>
    </row>
    <row r="2097" spans="2:26" x14ac:dyDescent="0.35">
      <c r="B2097" s="2"/>
      <c r="Z2097" s="2"/>
    </row>
    <row r="2098" spans="2:26" x14ac:dyDescent="0.35">
      <c r="B2098" s="2"/>
      <c r="Z2098" s="2"/>
    </row>
    <row r="2099" spans="2:26" x14ac:dyDescent="0.35">
      <c r="B2099" s="2"/>
      <c r="Z2099" s="2"/>
    </row>
    <row r="2100" spans="2:26" x14ac:dyDescent="0.35">
      <c r="B2100" s="2"/>
      <c r="Z2100" s="2"/>
    </row>
    <row r="2101" spans="2:26" x14ac:dyDescent="0.35">
      <c r="B2101" s="2"/>
      <c r="Z2101" s="2"/>
    </row>
    <row r="2102" spans="2:26" x14ac:dyDescent="0.35">
      <c r="B2102" s="2"/>
      <c r="Z2102" s="2"/>
    </row>
    <row r="2103" spans="2:26" x14ac:dyDescent="0.35">
      <c r="B2103" s="2"/>
      <c r="Z2103" s="2"/>
    </row>
    <row r="2104" spans="2:26" x14ac:dyDescent="0.35">
      <c r="B2104" s="2"/>
      <c r="Z2104" s="2"/>
    </row>
    <row r="2105" spans="2:26" x14ac:dyDescent="0.35">
      <c r="B2105" s="2"/>
      <c r="Z2105" s="2"/>
    </row>
    <row r="2106" spans="2:26" x14ac:dyDescent="0.35">
      <c r="B2106" s="2"/>
      <c r="Z2106" s="2"/>
    </row>
    <row r="2107" spans="2:26" x14ac:dyDescent="0.35">
      <c r="B2107" s="2"/>
      <c r="Z2107" s="2"/>
    </row>
    <row r="2108" spans="2:26" x14ac:dyDescent="0.35">
      <c r="B2108" s="2"/>
      <c r="Z2108" s="2"/>
    </row>
    <row r="2109" spans="2:26" x14ac:dyDescent="0.35">
      <c r="B2109" s="2"/>
      <c r="Z2109" s="2"/>
    </row>
    <row r="2110" spans="2:26" x14ac:dyDescent="0.35">
      <c r="B2110" s="2"/>
      <c r="Z2110" s="2"/>
    </row>
    <row r="2111" spans="2:26" x14ac:dyDescent="0.35">
      <c r="B2111" s="2"/>
      <c r="Z2111" s="2"/>
    </row>
    <row r="2112" spans="2:26" x14ac:dyDescent="0.35">
      <c r="B2112" s="2"/>
      <c r="Z2112" s="2"/>
    </row>
    <row r="2113" spans="2:26" x14ac:dyDescent="0.35">
      <c r="B2113" s="2"/>
      <c r="Z2113" s="2"/>
    </row>
    <row r="2114" spans="2:26" x14ac:dyDescent="0.35">
      <c r="B2114" s="2"/>
      <c r="Z2114" s="2"/>
    </row>
    <row r="2115" spans="2:26" x14ac:dyDescent="0.35">
      <c r="B2115" s="2"/>
      <c r="Z2115" s="2"/>
    </row>
    <row r="2116" spans="2:26" x14ac:dyDescent="0.35">
      <c r="B2116" s="2"/>
      <c r="Z2116" s="2"/>
    </row>
    <row r="2117" spans="2:26" x14ac:dyDescent="0.35">
      <c r="B2117" s="2"/>
      <c r="Z2117" s="2"/>
    </row>
    <row r="2118" spans="2:26" x14ac:dyDescent="0.35">
      <c r="B2118" s="2"/>
      <c r="Z2118" s="2"/>
    </row>
    <row r="2119" spans="2:26" x14ac:dyDescent="0.35">
      <c r="B2119" s="2"/>
      <c r="Z2119" s="2"/>
    </row>
    <row r="2120" spans="2:26" x14ac:dyDescent="0.35">
      <c r="B2120" s="2"/>
      <c r="Z2120" s="2"/>
    </row>
    <row r="2121" spans="2:26" x14ac:dyDescent="0.35">
      <c r="B2121" s="2"/>
      <c r="Z2121" s="2"/>
    </row>
    <row r="2122" spans="2:26" x14ac:dyDescent="0.35">
      <c r="B2122" s="2"/>
      <c r="Z2122" s="2"/>
    </row>
    <row r="2123" spans="2:26" x14ac:dyDescent="0.35">
      <c r="B2123" s="2"/>
      <c r="Z2123" s="2"/>
    </row>
    <row r="2124" spans="2:26" x14ac:dyDescent="0.35">
      <c r="B2124" s="2"/>
      <c r="Z2124" s="2"/>
    </row>
    <row r="2125" spans="2:26" x14ac:dyDescent="0.35">
      <c r="B2125" s="2"/>
      <c r="Z2125" s="2"/>
    </row>
    <row r="2126" spans="2:26" x14ac:dyDescent="0.35">
      <c r="B2126" s="2"/>
      <c r="Z2126" s="2"/>
    </row>
    <row r="2127" spans="2:26" x14ac:dyDescent="0.35">
      <c r="B2127" s="2"/>
      <c r="Z2127" s="2"/>
    </row>
    <row r="2128" spans="2:26" x14ac:dyDescent="0.35">
      <c r="B2128" s="2"/>
      <c r="Z2128" s="2"/>
    </row>
    <row r="2129" spans="2:26" x14ac:dyDescent="0.35">
      <c r="B2129" s="2"/>
      <c r="Z2129" s="2"/>
    </row>
    <row r="2130" spans="2:26" x14ac:dyDescent="0.35">
      <c r="B2130" s="2"/>
      <c r="Z2130" s="2"/>
    </row>
    <row r="2131" spans="2:26" x14ac:dyDescent="0.35">
      <c r="B2131" s="2"/>
      <c r="Z2131" s="2"/>
    </row>
    <row r="2132" spans="2:26" x14ac:dyDescent="0.35">
      <c r="B2132" s="2"/>
      <c r="Z2132" s="2"/>
    </row>
    <row r="2133" spans="2:26" x14ac:dyDescent="0.35">
      <c r="B2133" s="2"/>
      <c r="Z2133" s="2"/>
    </row>
    <row r="2134" spans="2:26" x14ac:dyDescent="0.35">
      <c r="B2134" s="2"/>
      <c r="Z2134" s="2"/>
    </row>
    <row r="2135" spans="2:26" x14ac:dyDescent="0.35">
      <c r="B2135" s="2"/>
      <c r="Z2135" s="2"/>
    </row>
    <row r="2136" spans="2:26" x14ac:dyDescent="0.35">
      <c r="B2136" s="2"/>
      <c r="Z2136" s="2"/>
    </row>
    <row r="2137" spans="2:26" x14ac:dyDescent="0.35">
      <c r="B2137" s="2"/>
      <c r="Z2137" s="2"/>
    </row>
    <row r="2138" spans="2:26" x14ac:dyDescent="0.35">
      <c r="B2138" s="2"/>
      <c r="Z2138" s="2"/>
    </row>
    <row r="2139" spans="2:26" x14ac:dyDescent="0.35">
      <c r="B2139" s="2"/>
      <c r="Z2139" s="2"/>
    </row>
    <row r="2140" spans="2:26" x14ac:dyDescent="0.35">
      <c r="B2140" s="2"/>
      <c r="Z2140" s="2"/>
    </row>
    <row r="2141" spans="2:26" x14ac:dyDescent="0.35">
      <c r="B2141" s="2"/>
      <c r="Z2141" s="2"/>
    </row>
    <row r="2142" spans="2:26" x14ac:dyDescent="0.35">
      <c r="B2142" s="2"/>
      <c r="Z2142" s="2"/>
    </row>
    <row r="2143" spans="2:26" x14ac:dyDescent="0.35">
      <c r="B2143" s="2"/>
      <c r="Z2143" s="2"/>
    </row>
    <row r="2144" spans="2:26" x14ac:dyDescent="0.35">
      <c r="B2144" s="2"/>
      <c r="Z2144" s="2"/>
    </row>
    <row r="2145" spans="2:26" x14ac:dyDescent="0.35">
      <c r="B2145" s="2"/>
      <c r="Z2145" s="2"/>
    </row>
    <row r="2146" spans="2:26" x14ac:dyDescent="0.35">
      <c r="B2146" s="2"/>
      <c r="Z2146" s="2"/>
    </row>
    <row r="2147" spans="2:26" x14ac:dyDescent="0.35">
      <c r="B2147" s="2"/>
      <c r="Z2147" s="2"/>
    </row>
    <row r="2148" spans="2:26" x14ac:dyDescent="0.35">
      <c r="B2148" s="2"/>
      <c r="Z2148" s="2"/>
    </row>
    <row r="2149" spans="2:26" x14ac:dyDescent="0.35">
      <c r="B2149" s="2"/>
      <c r="Z2149" s="2"/>
    </row>
    <row r="2150" spans="2:26" x14ac:dyDescent="0.35">
      <c r="B2150" s="2"/>
      <c r="Z2150" s="2"/>
    </row>
    <row r="2151" spans="2:26" x14ac:dyDescent="0.35">
      <c r="B2151" s="2"/>
      <c r="Z2151" s="2"/>
    </row>
    <row r="2152" spans="2:26" x14ac:dyDescent="0.35">
      <c r="B2152" s="2"/>
      <c r="Z2152" s="2"/>
    </row>
    <row r="2153" spans="2:26" x14ac:dyDescent="0.35">
      <c r="B2153" s="2"/>
      <c r="Z2153" s="2"/>
    </row>
    <row r="2154" spans="2:26" x14ac:dyDescent="0.35">
      <c r="B2154" s="2"/>
      <c r="Z2154" s="2"/>
    </row>
    <row r="2155" spans="2:26" x14ac:dyDescent="0.35">
      <c r="B2155" s="2"/>
      <c r="Z2155" s="2"/>
    </row>
    <row r="2156" spans="2:26" x14ac:dyDescent="0.35">
      <c r="B2156" s="2"/>
      <c r="Z2156" s="2"/>
    </row>
    <row r="2157" spans="2:26" x14ac:dyDescent="0.35">
      <c r="B2157" s="2"/>
      <c r="Z2157" s="2"/>
    </row>
    <row r="2158" spans="2:26" x14ac:dyDescent="0.35">
      <c r="B2158" s="2"/>
      <c r="Z2158" s="2"/>
    </row>
    <row r="2159" spans="2:26" x14ac:dyDescent="0.35">
      <c r="B2159" s="2"/>
      <c r="Z2159" s="2"/>
    </row>
    <row r="2160" spans="2:26" x14ac:dyDescent="0.35">
      <c r="B2160" s="2"/>
      <c r="Z2160" s="2"/>
    </row>
    <row r="2161" spans="2:26" x14ac:dyDescent="0.35">
      <c r="B2161" s="2"/>
      <c r="Z2161" s="2"/>
    </row>
    <row r="2162" spans="2:26" x14ac:dyDescent="0.35">
      <c r="B2162" s="2"/>
      <c r="Z2162" s="2"/>
    </row>
    <row r="2163" spans="2:26" x14ac:dyDescent="0.35">
      <c r="B2163" s="2"/>
      <c r="Z2163" s="2"/>
    </row>
    <row r="2164" spans="2:26" x14ac:dyDescent="0.35">
      <c r="B2164" s="2"/>
      <c r="Z2164" s="2"/>
    </row>
    <row r="2165" spans="2:26" x14ac:dyDescent="0.35">
      <c r="B2165" s="2"/>
      <c r="Z2165" s="2"/>
    </row>
    <row r="2166" spans="2:26" x14ac:dyDescent="0.35">
      <c r="B2166" s="2"/>
      <c r="Z2166" s="2"/>
    </row>
    <row r="2167" spans="2:26" x14ac:dyDescent="0.35">
      <c r="B2167" s="2"/>
      <c r="Z2167" s="2"/>
    </row>
    <row r="2168" spans="2:26" x14ac:dyDescent="0.35">
      <c r="B2168" s="2"/>
      <c r="Z2168" s="2"/>
    </row>
    <row r="2169" spans="2:26" x14ac:dyDescent="0.35">
      <c r="B2169" s="2"/>
      <c r="Z2169" s="2"/>
    </row>
    <row r="2170" spans="2:26" x14ac:dyDescent="0.35">
      <c r="B2170" s="2"/>
      <c r="Z2170" s="2"/>
    </row>
    <row r="2171" spans="2:26" x14ac:dyDescent="0.35">
      <c r="B2171" s="2"/>
      <c r="Z2171" s="2"/>
    </row>
    <row r="2172" spans="2:26" x14ac:dyDescent="0.35">
      <c r="B2172" s="2"/>
      <c r="Z2172" s="2"/>
    </row>
    <row r="2173" spans="2:26" x14ac:dyDescent="0.35">
      <c r="B2173" s="2"/>
      <c r="Z2173" s="2"/>
    </row>
    <row r="2174" spans="2:26" x14ac:dyDescent="0.35">
      <c r="B2174" s="2"/>
      <c r="Z2174" s="2"/>
    </row>
    <row r="2175" spans="2:26" x14ac:dyDescent="0.35">
      <c r="B2175" s="2"/>
      <c r="Z2175" s="2"/>
    </row>
    <row r="2176" spans="2:26" x14ac:dyDescent="0.35">
      <c r="B2176" s="2"/>
      <c r="Z2176" s="2"/>
    </row>
    <row r="2177" spans="2:26" x14ac:dyDescent="0.35">
      <c r="B2177" s="2"/>
      <c r="Z2177" s="2"/>
    </row>
    <row r="2178" spans="2:26" x14ac:dyDescent="0.35">
      <c r="B2178" s="2"/>
      <c r="Z2178" s="2"/>
    </row>
    <row r="2179" spans="2:26" x14ac:dyDescent="0.35">
      <c r="B2179" s="2"/>
      <c r="Z2179" s="2"/>
    </row>
    <row r="2180" spans="2:26" x14ac:dyDescent="0.35">
      <c r="B2180" s="2"/>
      <c r="Z2180" s="2"/>
    </row>
    <row r="2181" spans="2:26" x14ac:dyDescent="0.35">
      <c r="B2181" s="2"/>
      <c r="Z2181" s="2"/>
    </row>
    <row r="2182" spans="2:26" x14ac:dyDescent="0.35">
      <c r="B2182" s="2"/>
      <c r="Z2182" s="2"/>
    </row>
    <row r="2183" spans="2:26" x14ac:dyDescent="0.35">
      <c r="B2183" s="2"/>
      <c r="Z2183" s="2"/>
    </row>
    <row r="2184" spans="2:26" x14ac:dyDescent="0.35">
      <c r="B2184" s="2"/>
      <c r="Z2184" s="2"/>
    </row>
    <row r="2185" spans="2:26" x14ac:dyDescent="0.35">
      <c r="B2185" s="2"/>
      <c r="Z2185" s="2"/>
    </row>
    <row r="2186" spans="2:26" x14ac:dyDescent="0.35">
      <c r="B2186" s="2"/>
      <c r="Z2186" s="2"/>
    </row>
    <row r="2187" spans="2:26" x14ac:dyDescent="0.35">
      <c r="B2187" s="2"/>
      <c r="Z2187" s="2"/>
    </row>
    <row r="2188" spans="2:26" x14ac:dyDescent="0.35">
      <c r="B2188" s="2"/>
      <c r="Z2188" s="2"/>
    </row>
    <row r="2189" spans="2:26" x14ac:dyDescent="0.35">
      <c r="B2189" s="2"/>
      <c r="Z2189" s="2"/>
    </row>
    <row r="2190" spans="2:26" x14ac:dyDescent="0.35">
      <c r="B2190" s="2"/>
      <c r="Z2190" s="2"/>
    </row>
    <row r="2191" spans="2:26" x14ac:dyDescent="0.35">
      <c r="B2191" s="2"/>
      <c r="Z2191" s="2"/>
    </row>
    <row r="2192" spans="2:26" x14ac:dyDescent="0.35">
      <c r="B2192" s="2"/>
      <c r="Z2192" s="2"/>
    </row>
    <row r="2193" spans="2:26" x14ac:dyDescent="0.35">
      <c r="B2193" s="2"/>
      <c r="Z2193" s="2"/>
    </row>
    <row r="2194" spans="2:26" x14ac:dyDescent="0.35">
      <c r="B2194" s="2"/>
      <c r="Z2194" s="2"/>
    </row>
    <row r="2195" spans="2:26" x14ac:dyDescent="0.35">
      <c r="B2195" s="2"/>
      <c r="Z2195" s="2"/>
    </row>
    <row r="2196" spans="2:26" x14ac:dyDescent="0.35">
      <c r="B2196" s="2"/>
      <c r="Z2196" s="2"/>
    </row>
    <row r="2197" spans="2:26" x14ac:dyDescent="0.35">
      <c r="B2197" s="2"/>
      <c r="Z2197" s="2"/>
    </row>
    <row r="2198" spans="2:26" x14ac:dyDescent="0.35">
      <c r="B2198" s="2"/>
      <c r="Z2198" s="2"/>
    </row>
    <row r="2199" spans="2:26" x14ac:dyDescent="0.35">
      <c r="B2199" s="2"/>
      <c r="Z2199" s="2"/>
    </row>
    <row r="2200" spans="2:26" x14ac:dyDescent="0.35">
      <c r="B2200" s="2"/>
      <c r="Z2200" s="2"/>
    </row>
    <row r="2201" spans="2:26" x14ac:dyDescent="0.35">
      <c r="B2201" s="2"/>
      <c r="Z2201" s="2"/>
    </row>
    <row r="2202" spans="2:26" x14ac:dyDescent="0.35">
      <c r="B2202" s="2"/>
      <c r="Z2202" s="2"/>
    </row>
    <row r="2203" spans="2:26" x14ac:dyDescent="0.35">
      <c r="B2203" s="2"/>
      <c r="Z2203" s="2"/>
    </row>
    <row r="2204" spans="2:26" x14ac:dyDescent="0.35">
      <c r="B2204" s="2"/>
      <c r="Z2204" s="2"/>
    </row>
    <row r="2205" spans="2:26" x14ac:dyDescent="0.35">
      <c r="B2205" s="2"/>
      <c r="Z2205" s="2"/>
    </row>
    <row r="2206" spans="2:26" x14ac:dyDescent="0.35">
      <c r="B2206" s="2"/>
      <c r="Z2206" s="2"/>
    </row>
    <row r="2207" spans="2:26" x14ac:dyDescent="0.35">
      <c r="B2207" s="2"/>
      <c r="Z2207" s="2"/>
    </row>
    <row r="2208" spans="2:26" x14ac:dyDescent="0.35">
      <c r="B2208" s="2"/>
      <c r="Z2208" s="2"/>
    </row>
    <row r="2209" spans="2:26" x14ac:dyDescent="0.35">
      <c r="B2209" s="2"/>
      <c r="Z2209" s="2"/>
    </row>
    <row r="2210" spans="2:26" x14ac:dyDescent="0.35">
      <c r="B2210" s="2"/>
      <c r="Z2210" s="2"/>
    </row>
    <row r="2211" spans="2:26" x14ac:dyDescent="0.35">
      <c r="B2211" s="2"/>
      <c r="Z2211" s="2"/>
    </row>
    <row r="2212" spans="2:26" x14ac:dyDescent="0.35">
      <c r="B2212" s="2"/>
      <c r="Z2212" s="2"/>
    </row>
    <row r="2213" spans="2:26" x14ac:dyDescent="0.35">
      <c r="B2213" s="2"/>
      <c r="Z2213" s="2"/>
    </row>
    <row r="2214" spans="2:26" x14ac:dyDescent="0.35">
      <c r="B2214" s="2"/>
      <c r="Z2214" s="2"/>
    </row>
    <row r="2215" spans="2:26" x14ac:dyDescent="0.35">
      <c r="B2215" s="2"/>
      <c r="Z2215" s="2"/>
    </row>
    <row r="2216" spans="2:26" x14ac:dyDescent="0.35">
      <c r="B2216" s="2"/>
      <c r="Z2216" s="2"/>
    </row>
    <row r="2217" spans="2:26" x14ac:dyDescent="0.35">
      <c r="B2217" s="2"/>
      <c r="Z2217" s="2"/>
    </row>
    <row r="2218" spans="2:26" x14ac:dyDescent="0.35">
      <c r="B2218" s="2"/>
      <c r="Z2218" s="2"/>
    </row>
    <row r="2219" spans="2:26" x14ac:dyDescent="0.35">
      <c r="B2219" s="2"/>
      <c r="Z2219" s="2"/>
    </row>
    <row r="2220" spans="2:26" x14ac:dyDescent="0.35">
      <c r="B2220" s="2"/>
      <c r="Z2220" s="2"/>
    </row>
    <row r="2221" spans="2:26" x14ac:dyDescent="0.35">
      <c r="B2221" s="2"/>
      <c r="Z2221" s="2"/>
    </row>
    <row r="2222" spans="2:26" x14ac:dyDescent="0.35">
      <c r="B2222" s="2"/>
      <c r="Z2222" s="2"/>
    </row>
    <row r="2223" spans="2:26" x14ac:dyDescent="0.35">
      <c r="B2223" s="2"/>
      <c r="Z2223" s="2"/>
    </row>
    <row r="2224" spans="2:26" x14ac:dyDescent="0.35">
      <c r="B2224" s="2"/>
      <c r="Z2224" s="2"/>
    </row>
    <row r="2225" spans="2:26" x14ac:dyDescent="0.35">
      <c r="B2225" s="2"/>
      <c r="Z2225" s="2"/>
    </row>
    <row r="2226" spans="2:26" x14ac:dyDescent="0.35">
      <c r="B2226" s="2"/>
      <c r="Z2226" s="2"/>
    </row>
    <row r="2227" spans="2:26" x14ac:dyDescent="0.35">
      <c r="B2227" s="2"/>
      <c r="Z2227" s="2"/>
    </row>
    <row r="2228" spans="2:26" x14ac:dyDescent="0.35">
      <c r="B2228" s="2"/>
      <c r="Z2228" s="2"/>
    </row>
    <row r="2229" spans="2:26" x14ac:dyDescent="0.35">
      <c r="B2229" s="2"/>
      <c r="Z2229" s="2"/>
    </row>
    <row r="2230" spans="2:26" x14ac:dyDescent="0.35">
      <c r="B2230" s="2"/>
      <c r="Z2230" s="2"/>
    </row>
    <row r="2231" spans="2:26" x14ac:dyDescent="0.35">
      <c r="B2231" s="2"/>
      <c r="Z2231" s="2"/>
    </row>
    <row r="2232" spans="2:26" x14ac:dyDescent="0.35">
      <c r="B2232" s="2"/>
      <c r="Z2232" s="2"/>
    </row>
    <row r="2233" spans="2:26" x14ac:dyDescent="0.35">
      <c r="B2233" s="2"/>
      <c r="Z2233" s="2"/>
    </row>
    <row r="2234" spans="2:26" x14ac:dyDescent="0.35">
      <c r="B2234" s="2"/>
      <c r="Z2234" s="2"/>
    </row>
    <row r="2235" spans="2:26" x14ac:dyDescent="0.35">
      <c r="B2235" s="2"/>
      <c r="Z2235" s="2"/>
    </row>
    <row r="2236" spans="2:26" x14ac:dyDescent="0.35">
      <c r="B2236" s="2"/>
      <c r="Z2236" s="2"/>
    </row>
    <row r="2237" spans="2:26" x14ac:dyDescent="0.35">
      <c r="B2237" s="2"/>
      <c r="Z2237" s="2"/>
    </row>
    <row r="2238" spans="2:26" x14ac:dyDescent="0.35">
      <c r="B2238" s="2"/>
      <c r="Z2238" s="2"/>
    </row>
    <row r="2239" spans="2:26" x14ac:dyDescent="0.35">
      <c r="B2239" s="2"/>
      <c r="Z2239" s="2"/>
    </row>
    <row r="2240" spans="2:26" x14ac:dyDescent="0.35">
      <c r="B2240" s="2"/>
      <c r="Z2240" s="2"/>
    </row>
    <row r="2241" spans="2:26" x14ac:dyDescent="0.35">
      <c r="B2241" s="2"/>
      <c r="Z2241" s="2"/>
    </row>
    <row r="2242" spans="2:26" x14ac:dyDescent="0.35">
      <c r="B2242" s="2"/>
      <c r="Z2242" s="2"/>
    </row>
    <row r="2243" spans="2:26" x14ac:dyDescent="0.35">
      <c r="B2243" s="2"/>
      <c r="Z2243" s="2"/>
    </row>
    <row r="2244" spans="2:26" x14ac:dyDescent="0.35">
      <c r="B2244" s="2"/>
      <c r="Z2244" s="2"/>
    </row>
    <row r="2245" spans="2:26" x14ac:dyDescent="0.35">
      <c r="B2245" s="2"/>
      <c r="Z2245" s="2"/>
    </row>
    <row r="2246" spans="2:26" x14ac:dyDescent="0.35">
      <c r="B2246" s="2"/>
      <c r="Z2246" s="2"/>
    </row>
    <row r="2247" spans="2:26" x14ac:dyDescent="0.35">
      <c r="B2247" s="2"/>
      <c r="Z2247" s="2"/>
    </row>
    <row r="2248" spans="2:26" x14ac:dyDescent="0.35">
      <c r="B2248" s="2"/>
      <c r="Z2248" s="2"/>
    </row>
    <row r="2249" spans="2:26" x14ac:dyDescent="0.35">
      <c r="B2249" s="2"/>
      <c r="Z2249" s="2"/>
    </row>
    <row r="2250" spans="2:26" x14ac:dyDescent="0.35">
      <c r="B2250" s="2"/>
      <c r="Z2250" s="2"/>
    </row>
    <row r="2251" spans="2:26" x14ac:dyDescent="0.35">
      <c r="B2251" s="2"/>
      <c r="Z2251" s="2"/>
    </row>
    <row r="2252" spans="2:26" x14ac:dyDescent="0.35">
      <c r="B2252" s="2"/>
      <c r="Z2252" s="2"/>
    </row>
    <row r="2253" spans="2:26" x14ac:dyDescent="0.35">
      <c r="B2253" s="2"/>
      <c r="Z2253" s="2"/>
    </row>
    <row r="2254" spans="2:26" x14ac:dyDescent="0.35">
      <c r="B2254" s="2"/>
      <c r="Z2254" s="2"/>
    </row>
    <row r="2255" spans="2:26" x14ac:dyDescent="0.35">
      <c r="B2255" s="2"/>
      <c r="Z2255" s="2"/>
    </row>
    <row r="2256" spans="2:26" x14ac:dyDescent="0.35">
      <c r="B2256" s="2"/>
      <c r="Z2256" s="2"/>
    </row>
    <row r="2257" spans="2:26" x14ac:dyDescent="0.35">
      <c r="B2257" s="2"/>
      <c r="Z2257" s="2"/>
    </row>
    <row r="2258" spans="2:26" x14ac:dyDescent="0.35">
      <c r="B2258" s="2"/>
      <c r="Z2258" s="2"/>
    </row>
    <row r="2259" spans="2:26" x14ac:dyDescent="0.35">
      <c r="B2259" s="2"/>
      <c r="Z2259" s="2"/>
    </row>
    <row r="2260" spans="2:26" x14ac:dyDescent="0.35">
      <c r="B2260" s="2"/>
      <c r="Z2260" s="2"/>
    </row>
    <row r="2261" spans="2:26" x14ac:dyDescent="0.35">
      <c r="B2261" s="2"/>
      <c r="Z2261" s="2"/>
    </row>
    <row r="2262" spans="2:26" x14ac:dyDescent="0.35">
      <c r="B2262" s="2"/>
      <c r="Z2262" s="2"/>
    </row>
    <row r="2263" spans="2:26" x14ac:dyDescent="0.35">
      <c r="B2263" s="2"/>
      <c r="Z2263" s="2"/>
    </row>
    <row r="2264" spans="2:26" x14ac:dyDescent="0.35">
      <c r="B2264" s="2"/>
      <c r="Z2264" s="2"/>
    </row>
    <row r="2265" spans="2:26" x14ac:dyDescent="0.35">
      <c r="B2265" s="2"/>
      <c r="Z2265" s="2"/>
    </row>
    <row r="2266" spans="2:26" x14ac:dyDescent="0.35">
      <c r="B2266" s="2"/>
      <c r="Z2266" s="2"/>
    </row>
    <row r="2267" spans="2:26" x14ac:dyDescent="0.35">
      <c r="B2267" s="2"/>
      <c r="Z2267" s="2"/>
    </row>
    <row r="2268" spans="2:26" x14ac:dyDescent="0.35">
      <c r="B2268" s="2"/>
      <c r="Z2268" s="2"/>
    </row>
    <row r="2269" spans="2:26" x14ac:dyDescent="0.35">
      <c r="B2269" s="2"/>
      <c r="Z2269" s="2"/>
    </row>
    <row r="2270" spans="2:26" x14ac:dyDescent="0.35">
      <c r="B2270" s="2"/>
      <c r="Z2270" s="2"/>
    </row>
    <row r="2271" spans="2:26" x14ac:dyDescent="0.35">
      <c r="B2271" s="2"/>
      <c r="Z2271" s="2"/>
    </row>
    <row r="2272" spans="2:26" x14ac:dyDescent="0.35">
      <c r="B2272" s="2"/>
      <c r="Z2272" s="2"/>
    </row>
    <row r="2273" spans="2:26" x14ac:dyDescent="0.35">
      <c r="B2273" s="2"/>
      <c r="Z2273" s="2"/>
    </row>
    <row r="2274" spans="2:26" x14ac:dyDescent="0.35">
      <c r="B2274" s="2"/>
      <c r="Z2274" s="2"/>
    </row>
    <row r="2275" spans="2:26" x14ac:dyDescent="0.35">
      <c r="B2275" s="2"/>
      <c r="Z2275" s="2"/>
    </row>
    <row r="2276" spans="2:26" x14ac:dyDescent="0.35">
      <c r="B2276" s="2"/>
      <c r="Z2276" s="2"/>
    </row>
    <row r="2277" spans="2:26" x14ac:dyDescent="0.35">
      <c r="B2277" s="2"/>
      <c r="Z2277" s="2"/>
    </row>
    <row r="2278" spans="2:26" x14ac:dyDescent="0.35">
      <c r="B2278" s="2"/>
      <c r="Z2278" s="2"/>
    </row>
    <row r="2279" spans="2:26" x14ac:dyDescent="0.35">
      <c r="B2279" s="2"/>
      <c r="Z2279" s="2"/>
    </row>
    <row r="2280" spans="2:26" x14ac:dyDescent="0.35">
      <c r="B2280" s="2"/>
      <c r="Z2280" s="2"/>
    </row>
    <row r="2281" spans="2:26" x14ac:dyDescent="0.35">
      <c r="B2281" s="2"/>
      <c r="Z2281" s="2"/>
    </row>
    <row r="2282" spans="2:26" x14ac:dyDescent="0.35">
      <c r="B2282" s="2"/>
      <c r="Z2282" s="2"/>
    </row>
    <row r="2283" spans="2:26" x14ac:dyDescent="0.35">
      <c r="B2283" s="2"/>
      <c r="Z2283" s="2"/>
    </row>
    <row r="2284" spans="2:26" x14ac:dyDescent="0.35">
      <c r="B2284" s="2"/>
      <c r="Z2284" s="2"/>
    </row>
    <row r="2285" spans="2:26" x14ac:dyDescent="0.35">
      <c r="B2285" s="2"/>
      <c r="Z2285" s="2"/>
    </row>
    <row r="2286" spans="2:26" x14ac:dyDescent="0.35">
      <c r="B2286" s="2"/>
      <c r="Z2286" s="2"/>
    </row>
    <row r="2287" spans="2:26" x14ac:dyDescent="0.35">
      <c r="B2287" s="2"/>
      <c r="Z2287" s="2"/>
    </row>
    <row r="2288" spans="2:26" x14ac:dyDescent="0.35">
      <c r="B2288" s="2"/>
      <c r="Z2288" s="2"/>
    </row>
    <row r="2289" spans="2:26" x14ac:dyDescent="0.35">
      <c r="B2289" s="2"/>
      <c r="Z2289" s="2"/>
    </row>
    <row r="2290" spans="2:26" x14ac:dyDescent="0.35">
      <c r="B2290" s="2"/>
      <c r="Z2290" s="2"/>
    </row>
    <row r="2291" spans="2:26" x14ac:dyDescent="0.35">
      <c r="B2291" s="2"/>
      <c r="Z2291" s="2"/>
    </row>
    <row r="2292" spans="2:26" x14ac:dyDescent="0.35">
      <c r="B2292" s="2"/>
      <c r="Z2292" s="2"/>
    </row>
    <row r="2293" spans="2:26" x14ac:dyDescent="0.35">
      <c r="B2293" s="2"/>
      <c r="Z2293" s="2"/>
    </row>
    <row r="2294" spans="2:26" x14ac:dyDescent="0.35">
      <c r="B2294" s="2"/>
      <c r="Z2294" s="2"/>
    </row>
    <row r="2295" spans="2:26" x14ac:dyDescent="0.35">
      <c r="B2295" s="2"/>
      <c r="Z2295" s="2"/>
    </row>
    <row r="2296" spans="2:26" x14ac:dyDescent="0.35">
      <c r="B2296" s="2"/>
      <c r="Z2296" s="2"/>
    </row>
    <row r="2297" spans="2:26" x14ac:dyDescent="0.35">
      <c r="B2297" s="2"/>
      <c r="Z2297" s="2"/>
    </row>
    <row r="2298" spans="2:26" x14ac:dyDescent="0.35">
      <c r="B2298" s="2"/>
      <c r="Z2298" s="2"/>
    </row>
    <row r="2299" spans="2:26" x14ac:dyDescent="0.35">
      <c r="B2299" s="2"/>
      <c r="Z2299" s="2"/>
    </row>
    <row r="2300" spans="2:26" x14ac:dyDescent="0.35">
      <c r="B2300" s="2"/>
      <c r="Z2300" s="2"/>
    </row>
    <row r="2301" spans="2:26" x14ac:dyDescent="0.35">
      <c r="B2301" s="2"/>
      <c r="Z2301" s="2"/>
    </row>
    <row r="2302" spans="2:26" x14ac:dyDescent="0.35">
      <c r="B2302" s="2"/>
      <c r="Z2302" s="2"/>
    </row>
    <row r="2303" spans="2:26" x14ac:dyDescent="0.35">
      <c r="B2303" s="2"/>
      <c r="Z2303" s="2"/>
    </row>
    <row r="2304" spans="2:26" x14ac:dyDescent="0.35">
      <c r="B2304" s="2"/>
      <c r="Z2304" s="2"/>
    </row>
    <row r="2305" spans="2:26" x14ac:dyDescent="0.35">
      <c r="B2305" s="2"/>
      <c r="Z2305" s="2"/>
    </row>
    <row r="2306" spans="2:26" x14ac:dyDescent="0.35">
      <c r="B2306" s="2"/>
      <c r="Z2306" s="2"/>
    </row>
    <row r="2307" spans="2:26" x14ac:dyDescent="0.35">
      <c r="B2307" s="2"/>
      <c r="Z2307" s="2"/>
    </row>
    <row r="2308" spans="2:26" x14ac:dyDescent="0.35">
      <c r="B2308" s="2"/>
      <c r="Z2308" s="2"/>
    </row>
    <row r="2309" spans="2:26" x14ac:dyDescent="0.35">
      <c r="B2309" s="2"/>
      <c r="Z2309" s="2"/>
    </row>
    <row r="2310" spans="2:26" x14ac:dyDescent="0.35">
      <c r="B2310" s="2"/>
      <c r="Z2310" s="2"/>
    </row>
    <row r="2311" spans="2:26" x14ac:dyDescent="0.35">
      <c r="B2311" s="2"/>
      <c r="Z2311" s="2"/>
    </row>
    <row r="2312" spans="2:26" x14ac:dyDescent="0.35">
      <c r="B2312" s="2"/>
      <c r="Z2312" s="2"/>
    </row>
    <row r="2313" spans="2:26" x14ac:dyDescent="0.35">
      <c r="B2313" s="2"/>
      <c r="Z2313" s="2"/>
    </row>
    <row r="2314" spans="2:26" x14ac:dyDescent="0.35">
      <c r="B2314" s="2"/>
      <c r="Z2314" s="2"/>
    </row>
    <row r="2315" spans="2:26" x14ac:dyDescent="0.35">
      <c r="B2315" s="2"/>
      <c r="Z2315" s="2"/>
    </row>
    <row r="2316" spans="2:26" x14ac:dyDescent="0.35">
      <c r="B2316" s="2"/>
      <c r="Z2316" s="2"/>
    </row>
    <row r="2317" spans="2:26" x14ac:dyDescent="0.35">
      <c r="B2317" s="2"/>
      <c r="Z2317" s="2"/>
    </row>
    <row r="2318" spans="2:26" x14ac:dyDescent="0.35">
      <c r="B2318" s="2"/>
      <c r="Z2318" s="2"/>
    </row>
    <row r="2319" spans="2:26" x14ac:dyDescent="0.35">
      <c r="B2319" s="2"/>
      <c r="Z2319" s="2"/>
    </row>
    <row r="2320" spans="2:26" x14ac:dyDescent="0.35">
      <c r="B2320" s="2"/>
      <c r="Z2320" s="2"/>
    </row>
    <row r="2321" spans="2:26" x14ac:dyDescent="0.35">
      <c r="B2321" s="2"/>
      <c r="Z2321" s="2"/>
    </row>
    <row r="2322" spans="2:26" x14ac:dyDescent="0.35">
      <c r="B2322" s="2"/>
      <c r="Z2322" s="2"/>
    </row>
    <row r="2323" spans="2:26" x14ac:dyDescent="0.35">
      <c r="B2323" s="2"/>
      <c r="Z2323" s="2"/>
    </row>
    <row r="2324" spans="2:26" x14ac:dyDescent="0.35">
      <c r="B2324" s="2"/>
      <c r="Z2324" s="2"/>
    </row>
    <row r="2325" spans="2:26" x14ac:dyDescent="0.35">
      <c r="B2325" s="2"/>
      <c r="Z2325" s="2"/>
    </row>
    <row r="2326" spans="2:26" x14ac:dyDescent="0.35">
      <c r="B2326" s="2"/>
      <c r="Z2326" s="2"/>
    </row>
    <row r="2327" spans="2:26" x14ac:dyDescent="0.35">
      <c r="B2327" s="2"/>
      <c r="Z2327" s="2"/>
    </row>
    <row r="2328" spans="2:26" x14ac:dyDescent="0.35">
      <c r="B2328" s="2"/>
      <c r="Z2328" s="2"/>
    </row>
    <row r="2329" spans="2:26" x14ac:dyDescent="0.35">
      <c r="B2329" s="2"/>
      <c r="Z2329" s="2"/>
    </row>
    <row r="2330" spans="2:26" x14ac:dyDescent="0.35">
      <c r="B2330" s="2"/>
      <c r="Z2330" s="2"/>
    </row>
    <row r="2331" spans="2:26" x14ac:dyDescent="0.35">
      <c r="B2331" s="2"/>
      <c r="Z2331" s="2"/>
    </row>
    <row r="2332" spans="2:26" x14ac:dyDescent="0.35">
      <c r="B2332" s="2"/>
      <c r="Z2332" s="2"/>
    </row>
    <row r="2333" spans="2:26" x14ac:dyDescent="0.35">
      <c r="B2333" s="2"/>
      <c r="Z2333" s="2"/>
    </row>
    <row r="2334" spans="2:26" x14ac:dyDescent="0.35">
      <c r="B2334" s="2"/>
      <c r="Z2334" s="2"/>
    </row>
    <row r="2335" spans="2:26" x14ac:dyDescent="0.35">
      <c r="B2335" s="2"/>
      <c r="Z2335" s="2"/>
    </row>
    <row r="2336" spans="2:26" x14ac:dyDescent="0.35">
      <c r="B2336" s="2"/>
      <c r="Z2336" s="2"/>
    </row>
    <row r="2337" spans="2:26" x14ac:dyDescent="0.35">
      <c r="B2337" s="2"/>
      <c r="Z2337" s="2"/>
    </row>
    <row r="2338" spans="2:26" x14ac:dyDescent="0.35">
      <c r="B2338" s="2"/>
      <c r="Z2338" s="2"/>
    </row>
    <row r="2339" spans="2:26" x14ac:dyDescent="0.35">
      <c r="B2339" s="2"/>
      <c r="Z2339" s="2"/>
    </row>
    <row r="2340" spans="2:26" x14ac:dyDescent="0.35">
      <c r="B2340" s="2"/>
      <c r="Z2340" s="2"/>
    </row>
    <row r="2341" spans="2:26" x14ac:dyDescent="0.35">
      <c r="B2341" s="2"/>
      <c r="Z2341" s="2"/>
    </row>
    <row r="2342" spans="2:26" x14ac:dyDescent="0.35">
      <c r="B2342" s="2"/>
      <c r="Z2342" s="2"/>
    </row>
    <row r="2343" spans="2:26" x14ac:dyDescent="0.35">
      <c r="B2343" s="2"/>
      <c r="Z2343" s="2"/>
    </row>
    <row r="2344" spans="2:26" x14ac:dyDescent="0.35">
      <c r="B2344" s="2"/>
      <c r="Z2344" s="2"/>
    </row>
    <row r="2345" spans="2:26" x14ac:dyDescent="0.35">
      <c r="B2345" s="2"/>
      <c r="Z2345" s="2"/>
    </row>
    <row r="2346" spans="2:26" x14ac:dyDescent="0.35">
      <c r="B2346" s="2"/>
      <c r="Z2346" s="2"/>
    </row>
    <row r="2347" spans="2:26" x14ac:dyDescent="0.35">
      <c r="B2347" s="2"/>
      <c r="Z2347" s="2"/>
    </row>
    <row r="2348" spans="2:26" x14ac:dyDescent="0.35">
      <c r="B2348" s="2"/>
      <c r="Z2348" s="2"/>
    </row>
    <row r="2349" spans="2:26" x14ac:dyDescent="0.35">
      <c r="B2349" s="2"/>
      <c r="Z2349" s="2"/>
    </row>
    <row r="2350" spans="2:26" x14ac:dyDescent="0.35">
      <c r="B2350" s="2"/>
      <c r="Z2350" s="2"/>
    </row>
    <row r="2351" spans="2:26" x14ac:dyDescent="0.35">
      <c r="B2351" s="2"/>
      <c r="Z2351" s="2"/>
    </row>
    <row r="2352" spans="2:26" x14ac:dyDescent="0.35">
      <c r="B2352" s="2"/>
      <c r="Z2352" s="2"/>
    </row>
    <row r="2353" spans="2:26" x14ac:dyDescent="0.35">
      <c r="B2353" s="2"/>
      <c r="Z2353" s="2"/>
    </row>
    <row r="2354" spans="2:26" x14ac:dyDescent="0.35">
      <c r="B2354" s="2"/>
      <c r="Z2354" s="2"/>
    </row>
    <row r="2355" spans="2:26" x14ac:dyDescent="0.35">
      <c r="B2355" s="2"/>
      <c r="Z2355" s="2"/>
    </row>
    <row r="2356" spans="2:26" x14ac:dyDescent="0.35">
      <c r="B2356" s="2"/>
      <c r="Z2356" s="2"/>
    </row>
    <row r="2357" spans="2:26" x14ac:dyDescent="0.35">
      <c r="B2357" s="2"/>
      <c r="Z2357" s="2"/>
    </row>
    <row r="2358" spans="2:26" x14ac:dyDescent="0.35">
      <c r="B2358" s="2"/>
      <c r="Z2358" s="2"/>
    </row>
    <row r="2359" spans="2:26" x14ac:dyDescent="0.35">
      <c r="B2359" s="2"/>
      <c r="Z2359" s="2"/>
    </row>
    <row r="2360" spans="2:26" x14ac:dyDescent="0.35">
      <c r="B2360" s="2"/>
      <c r="Z2360" s="2"/>
    </row>
    <row r="2361" spans="2:26" x14ac:dyDescent="0.35">
      <c r="B2361" s="2"/>
      <c r="Z2361" s="2"/>
    </row>
    <row r="2362" spans="2:26" x14ac:dyDescent="0.35">
      <c r="B2362" s="2"/>
      <c r="Z2362" s="2"/>
    </row>
    <row r="2363" spans="2:26" x14ac:dyDescent="0.35">
      <c r="B2363" s="2"/>
      <c r="Z2363" s="2"/>
    </row>
    <row r="2364" spans="2:26" x14ac:dyDescent="0.35">
      <c r="B2364" s="2"/>
      <c r="Z2364" s="2"/>
    </row>
    <row r="2365" spans="2:26" x14ac:dyDescent="0.35">
      <c r="B2365" s="2"/>
      <c r="Z2365" s="2"/>
    </row>
    <row r="2366" spans="2:26" x14ac:dyDescent="0.35">
      <c r="B2366" s="2"/>
      <c r="Z2366" s="2"/>
    </row>
    <row r="2367" spans="2:26" x14ac:dyDescent="0.35">
      <c r="B2367" s="2"/>
      <c r="Z2367" s="2"/>
    </row>
    <row r="2368" spans="2:26" x14ac:dyDescent="0.35">
      <c r="B2368" s="2"/>
      <c r="Z2368" s="2"/>
    </row>
    <row r="2369" spans="2:26" x14ac:dyDescent="0.35">
      <c r="B2369" s="2"/>
      <c r="Z2369" s="2"/>
    </row>
    <row r="2370" spans="2:26" x14ac:dyDescent="0.35">
      <c r="B2370" s="2"/>
      <c r="Z2370" s="2"/>
    </row>
    <row r="2371" spans="2:26" x14ac:dyDescent="0.35">
      <c r="B2371" s="2"/>
      <c r="Z2371" s="2"/>
    </row>
    <row r="2372" spans="2:26" x14ac:dyDescent="0.35">
      <c r="B2372" s="2"/>
      <c r="Z2372" s="2"/>
    </row>
    <row r="2373" spans="2:26" x14ac:dyDescent="0.35">
      <c r="B2373" s="2"/>
      <c r="Z2373" s="2"/>
    </row>
    <row r="2374" spans="2:26" x14ac:dyDescent="0.35">
      <c r="B2374" s="2"/>
      <c r="Z2374" s="2"/>
    </row>
    <row r="2375" spans="2:26" x14ac:dyDescent="0.35">
      <c r="B2375" s="2"/>
      <c r="Z2375" s="2"/>
    </row>
    <row r="2376" spans="2:26" x14ac:dyDescent="0.35">
      <c r="B2376" s="2"/>
      <c r="Z2376" s="2"/>
    </row>
    <row r="2377" spans="2:26" x14ac:dyDescent="0.35">
      <c r="B2377" s="2"/>
      <c r="Z2377" s="2"/>
    </row>
    <row r="2378" spans="2:26" x14ac:dyDescent="0.35">
      <c r="B2378" s="2"/>
      <c r="Z2378" s="2"/>
    </row>
    <row r="2379" spans="2:26" x14ac:dyDescent="0.35">
      <c r="B2379" s="2"/>
      <c r="Z2379" s="2"/>
    </row>
    <row r="2380" spans="2:26" x14ac:dyDescent="0.35">
      <c r="B2380" s="2"/>
      <c r="Z2380" s="2"/>
    </row>
    <row r="2381" spans="2:26" x14ac:dyDescent="0.35">
      <c r="B2381" s="2"/>
      <c r="Z2381" s="2"/>
    </row>
    <row r="2382" spans="2:26" x14ac:dyDescent="0.35">
      <c r="B2382" s="2"/>
      <c r="Z2382" s="2"/>
    </row>
    <row r="2383" spans="2:26" x14ac:dyDescent="0.35">
      <c r="B2383" s="2"/>
      <c r="Z2383" s="2"/>
    </row>
    <row r="2384" spans="2:26" x14ac:dyDescent="0.35">
      <c r="B2384" s="2"/>
      <c r="Z2384" s="2"/>
    </row>
    <row r="2385" spans="2:26" x14ac:dyDescent="0.35">
      <c r="B2385" s="2"/>
      <c r="Z2385" s="2"/>
    </row>
    <row r="2386" spans="2:26" x14ac:dyDescent="0.35">
      <c r="B2386" s="2"/>
      <c r="Z2386" s="2"/>
    </row>
    <row r="2387" spans="2:26" x14ac:dyDescent="0.35">
      <c r="B2387" s="2"/>
      <c r="Z2387" s="2"/>
    </row>
    <row r="2388" spans="2:26" x14ac:dyDescent="0.35">
      <c r="B2388" s="2"/>
      <c r="Z2388" s="2"/>
    </row>
    <row r="2389" spans="2:26" x14ac:dyDescent="0.35">
      <c r="B2389" s="2"/>
      <c r="Z2389" s="2"/>
    </row>
    <row r="2390" spans="2:26" x14ac:dyDescent="0.35">
      <c r="B2390" s="2"/>
      <c r="Z2390" s="2"/>
    </row>
    <row r="2391" spans="2:26" x14ac:dyDescent="0.35">
      <c r="B2391" s="2"/>
      <c r="Z2391" s="2"/>
    </row>
    <row r="2392" spans="2:26" x14ac:dyDescent="0.35">
      <c r="B2392" s="2"/>
      <c r="Z2392" s="2"/>
    </row>
    <row r="2393" spans="2:26" x14ac:dyDescent="0.35">
      <c r="B2393" s="2"/>
      <c r="Z2393" s="2"/>
    </row>
    <row r="2394" spans="2:26" x14ac:dyDescent="0.35">
      <c r="B2394" s="2"/>
      <c r="Z2394" s="2"/>
    </row>
    <row r="2395" spans="2:26" x14ac:dyDescent="0.35">
      <c r="B2395" s="2"/>
      <c r="Z2395" s="2"/>
    </row>
    <row r="2396" spans="2:26" x14ac:dyDescent="0.35">
      <c r="B2396" s="2"/>
      <c r="Z2396" s="2"/>
    </row>
    <row r="2397" spans="2:26" x14ac:dyDescent="0.35">
      <c r="B2397" s="2"/>
      <c r="Z2397" s="2"/>
    </row>
    <row r="2398" spans="2:26" x14ac:dyDescent="0.35">
      <c r="B2398" s="2"/>
      <c r="Z2398" s="2"/>
    </row>
    <row r="2399" spans="2:26" x14ac:dyDescent="0.35">
      <c r="B2399" s="2"/>
      <c r="Z2399" s="2"/>
    </row>
    <row r="2400" spans="2:26" x14ac:dyDescent="0.35">
      <c r="B2400" s="2"/>
      <c r="Z2400" s="2"/>
    </row>
    <row r="2401" spans="2:26" x14ac:dyDescent="0.35">
      <c r="B2401" s="2"/>
      <c r="Z2401" s="2"/>
    </row>
    <row r="2402" spans="2:26" x14ac:dyDescent="0.35">
      <c r="B2402" s="2"/>
      <c r="Z2402" s="2"/>
    </row>
    <row r="2403" spans="2:26" x14ac:dyDescent="0.35">
      <c r="B2403" s="2"/>
      <c r="Z2403" s="2"/>
    </row>
    <row r="2404" spans="2:26" x14ac:dyDescent="0.35">
      <c r="B2404" s="2"/>
      <c r="Z2404" s="2"/>
    </row>
    <row r="2405" spans="2:26" x14ac:dyDescent="0.35">
      <c r="B2405" s="2"/>
      <c r="Z2405" s="2"/>
    </row>
    <row r="2406" spans="2:26" x14ac:dyDescent="0.35">
      <c r="B2406" s="2"/>
      <c r="Z2406" s="2"/>
    </row>
    <row r="2407" spans="2:26" x14ac:dyDescent="0.35">
      <c r="B2407" s="2"/>
      <c r="Z2407" s="2"/>
    </row>
    <row r="2408" spans="2:26" x14ac:dyDescent="0.35">
      <c r="B2408" s="2"/>
      <c r="Z2408" s="2"/>
    </row>
    <row r="2409" spans="2:26" x14ac:dyDescent="0.35">
      <c r="B2409" s="2"/>
      <c r="Z2409" s="2"/>
    </row>
    <row r="2410" spans="2:26" x14ac:dyDescent="0.35">
      <c r="B2410" s="2"/>
      <c r="Z2410" s="2"/>
    </row>
    <row r="2411" spans="2:26" x14ac:dyDescent="0.35">
      <c r="B2411" s="2"/>
      <c r="Z2411" s="2"/>
    </row>
    <row r="2412" spans="2:26" x14ac:dyDescent="0.35">
      <c r="B2412" s="2"/>
      <c r="Z2412" s="2"/>
    </row>
    <row r="2413" spans="2:26" x14ac:dyDescent="0.35">
      <c r="B2413" s="2"/>
      <c r="Z2413" s="2"/>
    </row>
    <row r="2414" spans="2:26" x14ac:dyDescent="0.35">
      <c r="B2414" s="2"/>
      <c r="Z2414" s="2"/>
    </row>
    <row r="2415" spans="2:26" x14ac:dyDescent="0.35">
      <c r="B2415" s="2"/>
      <c r="Z2415" s="2"/>
    </row>
    <row r="2416" spans="2:26" x14ac:dyDescent="0.35">
      <c r="B2416" s="2"/>
      <c r="Z2416" s="2"/>
    </row>
    <row r="2417" spans="2:26" x14ac:dyDescent="0.35">
      <c r="B2417" s="2"/>
      <c r="Z2417" s="2"/>
    </row>
    <row r="2418" spans="2:26" x14ac:dyDescent="0.35">
      <c r="B2418" s="2"/>
      <c r="Z2418" s="2"/>
    </row>
    <row r="2419" spans="2:26" x14ac:dyDescent="0.35">
      <c r="B2419" s="2"/>
      <c r="Z2419" s="2"/>
    </row>
    <row r="2420" spans="2:26" x14ac:dyDescent="0.35">
      <c r="B2420" s="2"/>
      <c r="Z2420" s="2"/>
    </row>
    <row r="2421" spans="2:26" x14ac:dyDescent="0.35">
      <c r="B2421" s="2"/>
      <c r="Z2421" s="2"/>
    </row>
    <row r="2422" spans="2:26" x14ac:dyDescent="0.35">
      <c r="B2422" s="2"/>
      <c r="Z2422" s="2"/>
    </row>
    <row r="2423" spans="2:26" x14ac:dyDescent="0.35">
      <c r="B2423" s="2"/>
      <c r="Z2423" s="2"/>
    </row>
    <row r="2424" spans="2:26" x14ac:dyDescent="0.35">
      <c r="B2424" s="2"/>
      <c r="Z2424" s="2"/>
    </row>
    <row r="2425" spans="2:26" x14ac:dyDescent="0.35">
      <c r="B2425" s="2"/>
      <c r="Z2425" s="2"/>
    </row>
    <row r="2426" spans="2:26" x14ac:dyDescent="0.35">
      <c r="B2426" s="2"/>
      <c r="Z2426" s="2"/>
    </row>
    <row r="2427" spans="2:26" x14ac:dyDescent="0.35">
      <c r="B2427" s="2"/>
      <c r="Z2427" s="2"/>
    </row>
    <row r="2428" spans="2:26" x14ac:dyDescent="0.35">
      <c r="B2428" s="2"/>
      <c r="Z2428" s="2"/>
    </row>
    <row r="2429" spans="2:26" x14ac:dyDescent="0.35">
      <c r="B2429" s="2"/>
      <c r="Z2429" s="2"/>
    </row>
    <row r="2430" spans="2:26" x14ac:dyDescent="0.35">
      <c r="B2430" s="2"/>
      <c r="Z2430" s="2"/>
    </row>
    <row r="2431" spans="2:26" x14ac:dyDescent="0.35">
      <c r="B2431" s="2"/>
      <c r="Z2431" s="2"/>
    </row>
    <row r="2432" spans="2:26" x14ac:dyDescent="0.35">
      <c r="B2432" s="2"/>
      <c r="Z2432" s="2"/>
    </row>
    <row r="2433" spans="2:26" x14ac:dyDescent="0.35">
      <c r="B2433" s="2"/>
      <c r="Z2433" s="2"/>
    </row>
    <row r="2434" spans="2:26" x14ac:dyDescent="0.35">
      <c r="B2434" s="2"/>
      <c r="Z2434" s="2"/>
    </row>
    <row r="2435" spans="2:26" x14ac:dyDescent="0.35">
      <c r="B2435" s="2"/>
      <c r="Z2435" s="2"/>
    </row>
    <row r="2436" spans="2:26" x14ac:dyDescent="0.35">
      <c r="B2436" s="2"/>
      <c r="Z2436" s="2"/>
    </row>
    <row r="2437" spans="2:26" x14ac:dyDescent="0.35">
      <c r="B2437" s="2"/>
      <c r="Z2437" s="2"/>
    </row>
    <row r="2438" spans="2:26" x14ac:dyDescent="0.35">
      <c r="B2438" s="2"/>
      <c r="Z2438" s="2"/>
    </row>
    <row r="2439" spans="2:26" x14ac:dyDescent="0.35">
      <c r="B2439" s="2"/>
      <c r="Z2439" s="2"/>
    </row>
    <row r="2440" spans="2:26" x14ac:dyDescent="0.35">
      <c r="B2440" s="2"/>
      <c r="Z2440" s="2"/>
    </row>
    <row r="2441" spans="2:26" x14ac:dyDescent="0.35">
      <c r="B2441" s="2"/>
      <c r="Z2441" s="2"/>
    </row>
    <row r="2442" spans="2:26" x14ac:dyDescent="0.35">
      <c r="B2442" s="2"/>
      <c r="Z2442" s="2"/>
    </row>
    <row r="2443" spans="2:26" x14ac:dyDescent="0.35">
      <c r="B2443" s="2"/>
      <c r="Z2443" s="2"/>
    </row>
    <row r="2444" spans="2:26" x14ac:dyDescent="0.35">
      <c r="B2444" s="2"/>
      <c r="Z2444" s="2"/>
    </row>
    <row r="2445" spans="2:26" x14ac:dyDescent="0.35">
      <c r="B2445" s="2"/>
      <c r="Z2445" s="2"/>
    </row>
    <row r="2446" spans="2:26" x14ac:dyDescent="0.35">
      <c r="B2446" s="2"/>
      <c r="Z2446" s="2"/>
    </row>
    <row r="2447" spans="2:26" x14ac:dyDescent="0.35">
      <c r="B2447" s="2"/>
      <c r="Z2447" s="2"/>
    </row>
    <row r="2448" spans="2:26" x14ac:dyDescent="0.35">
      <c r="B2448" s="2"/>
      <c r="Z2448" s="2"/>
    </row>
    <row r="2449" spans="2:26" x14ac:dyDescent="0.35">
      <c r="B2449" s="2"/>
      <c r="Z2449" s="2"/>
    </row>
    <row r="2450" spans="2:26" x14ac:dyDescent="0.35">
      <c r="B2450" s="2"/>
      <c r="Z2450" s="2"/>
    </row>
    <row r="2451" spans="2:26" x14ac:dyDescent="0.35">
      <c r="B2451" s="2"/>
      <c r="Z2451" s="2"/>
    </row>
    <row r="2452" spans="2:26" x14ac:dyDescent="0.35">
      <c r="B2452" s="2"/>
      <c r="Z2452" s="2"/>
    </row>
    <row r="2453" spans="2:26" x14ac:dyDescent="0.35">
      <c r="B2453" s="2"/>
      <c r="Z2453" s="2"/>
    </row>
    <row r="2454" spans="2:26" x14ac:dyDescent="0.35">
      <c r="B2454" s="2"/>
      <c r="Z2454" s="2"/>
    </row>
    <row r="2455" spans="2:26" x14ac:dyDescent="0.35">
      <c r="B2455" s="2"/>
      <c r="Z2455" s="2"/>
    </row>
    <row r="2456" spans="2:26" x14ac:dyDescent="0.35">
      <c r="B2456" s="2"/>
      <c r="Z2456" s="2"/>
    </row>
    <row r="2457" spans="2:26" x14ac:dyDescent="0.35">
      <c r="B2457" s="2"/>
      <c r="Z2457" s="2"/>
    </row>
    <row r="2458" spans="2:26" x14ac:dyDescent="0.35">
      <c r="B2458" s="2"/>
      <c r="Z2458" s="2"/>
    </row>
    <row r="2459" spans="2:26" x14ac:dyDescent="0.35">
      <c r="B2459" s="2"/>
      <c r="Z2459" s="2"/>
    </row>
    <row r="2460" spans="2:26" x14ac:dyDescent="0.35">
      <c r="B2460" s="2"/>
      <c r="Z2460" s="2"/>
    </row>
    <row r="2461" spans="2:26" x14ac:dyDescent="0.35">
      <c r="B2461" s="2"/>
      <c r="Z2461" s="2"/>
    </row>
    <row r="2462" spans="2:26" x14ac:dyDescent="0.35">
      <c r="B2462" s="2"/>
      <c r="Z2462" s="2"/>
    </row>
    <row r="2463" spans="2:26" x14ac:dyDescent="0.35">
      <c r="B2463" s="2"/>
      <c r="Z2463" s="2"/>
    </row>
    <row r="2464" spans="2:26" x14ac:dyDescent="0.35">
      <c r="B2464" s="2"/>
      <c r="Z2464" s="2"/>
    </row>
    <row r="2465" spans="2:26" x14ac:dyDescent="0.35">
      <c r="B2465" s="2"/>
      <c r="Z2465" s="2"/>
    </row>
    <row r="2466" spans="2:26" x14ac:dyDescent="0.35">
      <c r="B2466" s="2"/>
      <c r="Z2466" s="2"/>
    </row>
    <row r="2467" spans="2:26" x14ac:dyDescent="0.35">
      <c r="B2467" s="2"/>
      <c r="Z2467" s="2"/>
    </row>
    <row r="2468" spans="2:26" x14ac:dyDescent="0.35">
      <c r="B2468" s="2"/>
      <c r="Z2468" s="2"/>
    </row>
    <row r="2469" spans="2:26" x14ac:dyDescent="0.35">
      <c r="B2469" s="2"/>
      <c r="Z2469" s="2"/>
    </row>
    <row r="2470" spans="2:26" x14ac:dyDescent="0.35">
      <c r="B2470" s="2"/>
      <c r="Z2470" s="2"/>
    </row>
    <row r="2471" spans="2:26" x14ac:dyDescent="0.35">
      <c r="B2471" s="2"/>
      <c r="Z2471" s="2"/>
    </row>
    <row r="2472" spans="2:26" x14ac:dyDescent="0.35">
      <c r="B2472" s="2"/>
      <c r="Z2472" s="2"/>
    </row>
    <row r="2473" spans="2:26" x14ac:dyDescent="0.35">
      <c r="B2473" s="2"/>
      <c r="Z2473" s="2"/>
    </row>
    <row r="2474" spans="2:26" x14ac:dyDescent="0.35">
      <c r="B2474" s="2"/>
      <c r="Z2474" s="2"/>
    </row>
    <row r="2475" spans="2:26" x14ac:dyDescent="0.35">
      <c r="B2475" s="2"/>
      <c r="Z2475" s="2"/>
    </row>
    <row r="2476" spans="2:26" x14ac:dyDescent="0.35">
      <c r="B2476" s="2"/>
      <c r="Z2476" s="2"/>
    </row>
    <row r="2477" spans="2:26" x14ac:dyDescent="0.35">
      <c r="B2477" s="2"/>
      <c r="Z2477" s="2"/>
    </row>
    <row r="2478" spans="2:26" x14ac:dyDescent="0.35">
      <c r="B2478" s="2"/>
      <c r="Z2478" s="2"/>
    </row>
    <row r="2479" spans="2:26" x14ac:dyDescent="0.35">
      <c r="B2479" s="2"/>
      <c r="Z2479" s="2"/>
    </row>
    <row r="2480" spans="2:26" x14ac:dyDescent="0.35">
      <c r="B2480" s="2"/>
      <c r="Z2480" s="2"/>
    </row>
    <row r="2481" spans="2:26" x14ac:dyDescent="0.35">
      <c r="B2481" s="2"/>
      <c r="Z2481" s="2"/>
    </row>
    <row r="2482" spans="2:26" x14ac:dyDescent="0.35">
      <c r="B2482" s="2"/>
      <c r="Z2482" s="2"/>
    </row>
    <row r="2483" spans="2:26" x14ac:dyDescent="0.35">
      <c r="B2483" s="2"/>
      <c r="Z2483" s="2"/>
    </row>
    <row r="2484" spans="2:26" x14ac:dyDescent="0.35">
      <c r="B2484" s="2"/>
      <c r="Z2484" s="2"/>
    </row>
    <row r="2485" spans="2:26" x14ac:dyDescent="0.35">
      <c r="B2485" s="2"/>
      <c r="Z2485" s="2"/>
    </row>
    <row r="2486" spans="2:26" x14ac:dyDescent="0.35">
      <c r="B2486" s="2"/>
      <c r="Z2486" s="2"/>
    </row>
    <row r="2487" spans="2:26" x14ac:dyDescent="0.35">
      <c r="B2487" s="2"/>
      <c r="Z2487" s="2"/>
    </row>
    <row r="2488" spans="2:26" x14ac:dyDescent="0.35">
      <c r="B2488" s="2"/>
      <c r="Z2488" s="2"/>
    </row>
    <row r="2489" spans="2:26" x14ac:dyDescent="0.35">
      <c r="B2489" s="2"/>
      <c r="Z2489" s="2"/>
    </row>
    <row r="2490" spans="2:26" x14ac:dyDescent="0.35">
      <c r="B2490" s="2"/>
      <c r="Z2490" s="2"/>
    </row>
    <row r="2491" spans="2:26" x14ac:dyDescent="0.35">
      <c r="B2491" s="2"/>
      <c r="Z2491" s="2"/>
    </row>
    <row r="2492" spans="2:26" x14ac:dyDescent="0.35">
      <c r="B2492" s="2"/>
      <c r="Z2492" s="2"/>
    </row>
    <row r="2493" spans="2:26" x14ac:dyDescent="0.35">
      <c r="B2493" s="2"/>
      <c r="Z2493" s="2"/>
    </row>
    <row r="2494" spans="2:26" x14ac:dyDescent="0.35">
      <c r="B2494" s="2"/>
      <c r="Z2494" s="2"/>
    </row>
    <row r="2495" spans="2:26" x14ac:dyDescent="0.35">
      <c r="B2495" s="2"/>
      <c r="Z2495" s="2"/>
    </row>
    <row r="2496" spans="2:26" x14ac:dyDescent="0.35">
      <c r="B2496" s="2"/>
      <c r="Z2496" s="2"/>
    </row>
    <row r="2497" spans="2:26" x14ac:dyDescent="0.35">
      <c r="B2497" s="2"/>
      <c r="Z2497" s="2"/>
    </row>
    <row r="2498" spans="2:26" x14ac:dyDescent="0.35">
      <c r="B2498" s="2"/>
      <c r="Z2498" s="2"/>
    </row>
    <row r="2499" spans="2:26" x14ac:dyDescent="0.35">
      <c r="B2499" s="2"/>
      <c r="Z2499" s="2"/>
    </row>
    <row r="2500" spans="2:26" x14ac:dyDescent="0.35">
      <c r="B2500" s="2"/>
      <c r="Z2500" s="2"/>
    </row>
    <row r="2501" spans="2:26" x14ac:dyDescent="0.35">
      <c r="B2501" s="2"/>
      <c r="Z2501" s="2"/>
    </row>
    <row r="2502" spans="2:26" x14ac:dyDescent="0.35">
      <c r="B2502" s="2"/>
      <c r="Z2502" s="2"/>
    </row>
    <row r="2503" spans="2:26" x14ac:dyDescent="0.35">
      <c r="B2503" s="2"/>
      <c r="Z2503" s="2"/>
    </row>
    <row r="2504" spans="2:26" x14ac:dyDescent="0.35">
      <c r="B2504" s="2"/>
      <c r="Z2504" s="2"/>
    </row>
    <row r="2505" spans="2:26" x14ac:dyDescent="0.35">
      <c r="B2505" s="2"/>
      <c r="Z2505" s="2"/>
    </row>
    <row r="2506" spans="2:26" x14ac:dyDescent="0.35">
      <c r="B2506" s="2"/>
      <c r="Z2506" s="2"/>
    </row>
    <row r="2507" spans="2:26" x14ac:dyDescent="0.35">
      <c r="B2507" s="2"/>
      <c r="Z2507" s="2"/>
    </row>
    <row r="2508" spans="2:26" x14ac:dyDescent="0.35">
      <c r="B2508" s="2"/>
      <c r="Z2508" s="2"/>
    </row>
    <row r="2509" spans="2:26" x14ac:dyDescent="0.35">
      <c r="B2509" s="2"/>
      <c r="Z2509" s="2"/>
    </row>
    <row r="2510" spans="2:26" x14ac:dyDescent="0.35">
      <c r="B2510" s="2"/>
      <c r="Z2510" s="2"/>
    </row>
    <row r="2511" spans="2:26" x14ac:dyDescent="0.35">
      <c r="B2511" s="2"/>
      <c r="Z2511" s="2"/>
    </row>
    <row r="2512" spans="2:26" x14ac:dyDescent="0.35">
      <c r="B2512" s="2"/>
      <c r="Z2512" s="2"/>
    </row>
    <row r="2513" spans="2:26" x14ac:dyDescent="0.35">
      <c r="B2513" s="2"/>
      <c r="Z2513" s="2"/>
    </row>
    <row r="2514" spans="2:26" x14ac:dyDescent="0.35">
      <c r="B2514" s="2"/>
      <c r="Z2514" s="2"/>
    </row>
    <row r="2515" spans="2:26" x14ac:dyDescent="0.35">
      <c r="B2515" s="2"/>
      <c r="Z2515" s="2"/>
    </row>
    <row r="2516" spans="2:26" x14ac:dyDescent="0.35">
      <c r="B2516" s="2"/>
      <c r="Z2516" s="2"/>
    </row>
    <row r="2517" spans="2:26" x14ac:dyDescent="0.35">
      <c r="B2517" s="2"/>
      <c r="Z2517" s="2"/>
    </row>
    <row r="2518" spans="2:26" x14ac:dyDescent="0.35">
      <c r="B2518" s="2"/>
      <c r="Z2518" s="2"/>
    </row>
    <row r="2519" spans="2:26" x14ac:dyDescent="0.35">
      <c r="B2519" s="2"/>
      <c r="Z2519" s="2"/>
    </row>
    <row r="2520" spans="2:26" x14ac:dyDescent="0.35">
      <c r="B2520" s="2"/>
      <c r="Z2520" s="2"/>
    </row>
    <row r="2521" spans="2:26" x14ac:dyDescent="0.35">
      <c r="B2521" s="2"/>
      <c r="Z2521" s="2"/>
    </row>
    <row r="2522" spans="2:26" x14ac:dyDescent="0.35">
      <c r="B2522" s="2"/>
      <c r="Z2522" s="2"/>
    </row>
    <row r="2523" spans="2:26" x14ac:dyDescent="0.35">
      <c r="B2523" s="2"/>
      <c r="Z2523" s="2"/>
    </row>
    <row r="2524" spans="2:26" x14ac:dyDescent="0.35">
      <c r="B2524" s="2"/>
      <c r="Z2524" s="2"/>
    </row>
    <row r="2525" spans="2:26" x14ac:dyDescent="0.35">
      <c r="B2525" s="2"/>
      <c r="Z2525" s="2"/>
    </row>
    <row r="2526" spans="2:26" x14ac:dyDescent="0.35">
      <c r="B2526" s="2"/>
      <c r="Z2526" s="2"/>
    </row>
    <row r="2527" spans="2:26" x14ac:dyDescent="0.35">
      <c r="B2527" s="2"/>
      <c r="Z2527" s="2"/>
    </row>
    <row r="2528" spans="2:26" x14ac:dyDescent="0.35">
      <c r="B2528" s="2"/>
      <c r="Z2528" s="2"/>
    </row>
    <row r="2529" spans="2:26" x14ac:dyDescent="0.35">
      <c r="B2529" s="2"/>
      <c r="Z2529" s="2"/>
    </row>
    <row r="2530" spans="2:26" x14ac:dyDescent="0.35">
      <c r="B2530" s="2"/>
      <c r="Z2530" s="2"/>
    </row>
    <row r="2531" spans="2:26" x14ac:dyDescent="0.35">
      <c r="B2531" s="2"/>
      <c r="Z2531" s="2"/>
    </row>
    <row r="2532" spans="2:26" x14ac:dyDescent="0.35">
      <c r="B2532" s="2"/>
      <c r="Z2532" s="2"/>
    </row>
    <row r="2533" spans="2:26" x14ac:dyDescent="0.35">
      <c r="B2533" s="2"/>
      <c r="Z2533" s="2"/>
    </row>
    <row r="2534" spans="2:26" x14ac:dyDescent="0.35">
      <c r="B2534" s="2"/>
      <c r="Z2534" s="2"/>
    </row>
    <row r="2535" spans="2:26" x14ac:dyDescent="0.35">
      <c r="B2535" s="2"/>
      <c r="Z2535" s="2"/>
    </row>
    <row r="2536" spans="2:26" x14ac:dyDescent="0.35">
      <c r="B2536" s="2"/>
      <c r="Z2536" s="2"/>
    </row>
    <row r="2537" spans="2:26" x14ac:dyDescent="0.35">
      <c r="B2537" s="2"/>
      <c r="Z2537" s="2"/>
    </row>
    <row r="2538" spans="2:26" x14ac:dyDescent="0.35">
      <c r="B2538" s="2"/>
      <c r="Z2538" s="2"/>
    </row>
    <row r="2539" spans="2:26" x14ac:dyDescent="0.35">
      <c r="B2539" s="2"/>
      <c r="Z2539" s="2"/>
    </row>
    <row r="2540" spans="2:26" x14ac:dyDescent="0.35">
      <c r="B2540" s="2"/>
      <c r="Z2540" s="2"/>
    </row>
    <row r="2541" spans="2:26" x14ac:dyDescent="0.35">
      <c r="B2541" s="2"/>
      <c r="Z2541" s="2"/>
    </row>
    <row r="2542" spans="2:26" x14ac:dyDescent="0.35">
      <c r="B2542" s="2"/>
      <c r="Z2542" s="2"/>
    </row>
    <row r="2543" spans="2:26" x14ac:dyDescent="0.35">
      <c r="B2543" s="2"/>
      <c r="Z2543" s="2"/>
    </row>
    <row r="2544" spans="2:26" x14ac:dyDescent="0.35">
      <c r="B2544" s="2"/>
      <c r="Z2544" s="2"/>
    </row>
    <row r="2545" spans="2:26" x14ac:dyDescent="0.35">
      <c r="B2545" s="2"/>
      <c r="Z2545" s="2"/>
    </row>
    <row r="2546" spans="2:26" x14ac:dyDescent="0.35">
      <c r="B2546" s="2"/>
      <c r="Z2546" s="2"/>
    </row>
    <row r="2547" spans="2:26" x14ac:dyDescent="0.35">
      <c r="B2547" s="2"/>
      <c r="Z2547" s="2"/>
    </row>
    <row r="2548" spans="2:26" x14ac:dyDescent="0.35">
      <c r="B2548" s="2"/>
      <c r="Z2548" s="2"/>
    </row>
    <row r="2549" spans="2:26" x14ac:dyDescent="0.35">
      <c r="B2549" s="2"/>
      <c r="Z2549" s="2"/>
    </row>
    <row r="2550" spans="2:26" x14ac:dyDescent="0.35">
      <c r="B2550" s="2"/>
      <c r="Z2550" s="2"/>
    </row>
    <row r="2551" spans="2:26" x14ac:dyDescent="0.35">
      <c r="B2551" s="2"/>
      <c r="Z2551" s="2"/>
    </row>
    <row r="2552" spans="2:26" x14ac:dyDescent="0.35">
      <c r="B2552" s="2"/>
      <c r="Z2552" s="2"/>
    </row>
    <row r="2553" spans="2:26" x14ac:dyDescent="0.35">
      <c r="B2553" s="2"/>
      <c r="Z2553" s="2"/>
    </row>
    <row r="2554" spans="2:26" x14ac:dyDescent="0.35">
      <c r="B2554" s="2"/>
      <c r="Z2554" s="2"/>
    </row>
    <row r="2555" spans="2:26" x14ac:dyDescent="0.35">
      <c r="B2555" s="2"/>
      <c r="Z2555" s="2"/>
    </row>
    <row r="2556" spans="2:26" x14ac:dyDescent="0.35">
      <c r="B2556" s="2"/>
      <c r="Z2556" s="2"/>
    </row>
    <row r="2557" spans="2:26" x14ac:dyDescent="0.35">
      <c r="B2557" s="2"/>
      <c r="Z2557" s="2"/>
    </row>
    <row r="2558" spans="2:26" x14ac:dyDescent="0.35">
      <c r="B2558" s="2"/>
      <c r="Z2558" s="2"/>
    </row>
    <row r="2559" spans="2:26" x14ac:dyDescent="0.35">
      <c r="B2559" s="2"/>
      <c r="Z2559" s="2"/>
    </row>
    <row r="2560" spans="2:26" x14ac:dyDescent="0.35">
      <c r="B2560" s="2"/>
      <c r="Z2560" s="2"/>
    </row>
    <row r="2561" spans="2:26" x14ac:dyDescent="0.35">
      <c r="B2561" s="2"/>
      <c r="Z2561" s="2"/>
    </row>
    <row r="2562" spans="2:26" x14ac:dyDescent="0.35">
      <c r="B2562" s="2"/>
      <c r="Z2562" s="2"/>
    </row>
    <row r="2563" spans="2:26" x14ac:dyDescent="0.35">
      <c r="B2563" s="2"/>
      <c r="Z2563" s="2"/>
    </row>
    <row r="2564" spans="2:26" x14ac:dyDescent="0.35">
      <c r="B2564" s="2"/>
      <c r="Z2564" s="2"/>
    </row>
    <row r="2565" spans="2:26" x14ac:dyDescent="0.35">
      <c r="B2565" s="2"/>
      <c r="Z2565" s="2"/>
    </row>
    <row r="2566" spans="2:26" x14ac:dyDescent="0.35">
      <c r="B2566" s="2"/>
      <c r="Z2566" s="2"/>
    </row>
    <row r="2567" spans="2:26" x14ac:dyDescent="0.35">
      <c r="B2567" s="2"/>
      <c r="Z2567" s="2"/>
    </row>
    <row r="2568" spans="2:26" x14ac:dyDescent="0.35">
      <c r="B2568" s="2"/>
      <c r="Z2568" s="2"/>
    </row>
    <row r="2569" spans="2:26" x14ac:dyDescent="0.35">
      <c r="B2569" s="2"/>
      <c r="Z2569" s="2"/>
    </row>
    <row r="2570" spans="2:26" x14ac:dyDescent="0.35">
      <c r="B2570" s="2"/>
      <c r="Z2570" s="2"/>
    </row>
    <row r="2571" spans="2:26" x14ac:dyDescent="0.35">
      <c r="B2571" s="2"/>
      <c r="Z2571" s="2"/>
    </row>
    <row r="2572" spans="2:26" x14ac:dyDescent="0.35">
      <c r="B2572" s="2"/>
      <c r="Z2572" s="2"/>
    </row>
    <row r="2573" spans="2:26" x14ac:dyDescent="0.35">
      <c r="B2573" s="2"/>
      <c r="Z2573" s="2"/>
    </row>
    <row r="2574" spans="2:26" x14ac:dyDescent="0.35">
      <c r="B2574" s="2"/>
      <c r="Z2574" s="2"/>
    </row>
    <row r="2575" spans="2:26" x14ac:dyDescent="0.35">
      <c r="B2575" s="2"/>
      <c r="Z2575" s="2"/>
    </row>
    <row r="2576" spans="2:26" x14ac:dyDescent="0.35">
      <c r="B2576" s="2"/>
      <c r="Z2576" s="2"/>
    </row>
    <row r="2577" spans="2:26" x14ac:dyDescent="0.35">
      <c r="B2577" s="2"/>
      <c r="Z2577" s="2"/>
    </row>
    <row r="2578" spans="2:26" x14ac:dyDescent="0.35">
      <c r="B2578" s="2"/>
      <c r="Z2578" s="2"/>
    </row>
    <row r="2579" spans="2:26" x14ac:dyDescent="0.35">
      <c r="B2579" s="2"/>
      <c r="Z2579" s="2"/>
    </row>
    <row r="2580" spans="2:26" x14ac:dyDescent="0.35">
      <c r="B2580" s="2"/>
      <c r="Z2580" s="2"/>
    </row>
    <row r="2581" spans="2:26" x14ac:dyDescent="0.35">
      <c r="B2581" s="2"/>
      <c r="Z2581" s="2"/>
    </row>
    <row r="2582" spans="2:26" x14ac:dyDescent="0.35">
      <c r="B2582" s="2"/>
      <c r="Z2582" s="2"/>
    </row>
    <row r="2583" spans="2:26" x14ac:dyDescent="0.35">
      <c r="B2583" s="2"/>
      <c r="Z2583" s="2"/>
    </row>
    <row r="2584" spans="2:26" x14ac:dyDescent="0.35">
      <c r="B2584" s="2"/>
      <c r="Z2584" s="2"/>
    </row>
    <row r="2585" spans="2:26" x14ac:dyDescent="0.35">
      <c r="B2585" s="2"/>
      <c r="Z2585" s="2"/>
    </row>
    <row r="2586" spans="2:26" x14ac:dyDescent="0.35">
      <c r="B2586" s="2"/>
      <c r="Z2586" s="2"/>
    </row>
    <row r="2587" spans="2:26" x14ac:dyDescent="0.35">
      <c r="B2587" s="2"/>
      <c r="Z2587" s="2"/>
    </row>
    <row r="2588" spans="2:26" x14ac:dyDescent="0.35">
      <c r="B2588" s="2"/>
      <c r="Z2588" s="2"/>
    </row>
    <row r="2589" spans="2:26" x14ac:dyDescent="0.35">
      <c r="B2589" s="2"/>
      <c r="Z2589" s="2"/>
    </row>
    <row r="2590" spans="2:26" x14ac:dyDescent="0.35">
      <c r="B2590" s="2"/>
      <c r="Z2590" s="2"/>
    </row>
    <row r="2591" spans="2:26" x14ac:dyDescent="0.35">
      <c r="B2591" s="2"/>
      <c r="Z2591" s="2"/>
    </row>
    <row r="2592" spans="2:26" x14ac:dyDescent="0.35">
      <c r="B2592" s="2"/>
      <c r="Z2592" s="2"/>
    </row>
    <row r="2593" spans="2:26" x14ac:dyDescent="0.35">
      <c r="B2593" s="2"/>
      <c r="Z2593" s="2"/>
    </row>
    <row r="2594" spans="2:26" x14ac:dyDescent="0.35">
      <c r="B2594" s="2"/>
      <c r="Z2594" s="2"/>
    </row>
    <row r="2595" spans="2:26" x14ac:dyDescent="0.35">
      <c r="B2595" s="2"/>
      <c r="Z2595" s="2"/>
    </row>
    <row r="2596" spans="2:26" x14ac:dyDescent="0.35">
      <c r="B2596" s="2"/>
      <c r="Z2596" s="2"/>
    </row>
    <row r="2597" spans="2:26" x14ac:dyDescent="0.35">
      <c r="B2597" s="2"/>
      <c r="Z2597" s="2"/>
    </row>
    <row r="2598" spans="2:26" x14ac:dyDescent="0.35">
      <c r="B2598" s="2"/>
      <c r="Z2598" s="2"/>
    </row>
    <row r="2599" spans="2:26" x14ac:dyDescent="0.35">
      <c r="B2599" s="2"/>
      <c r="Z2599" s="2"/>
    </row>
    <row r="2600" spans="2:26" x14ac:dyDescent="0.35">
      <c r="B2600" s="2"/>
      <c r="Z2600" s="2"/>
    </row>
    <row r="2601" spans="2:26" x14ac:dyDescent="0.35">
      <c r="B2601" s="2"/>
      <c r="Z2601" s="2"/>
    </row>
    <row r="2602" spans="2:26" x14ac:dyDescent="0.35">
      <c r="B2602" s="2"/>
      <c r="Z2602" s="2"/>
    </row>
    <row r="2603" spans="2:26" x14ac:dyDescent="0.35">
      <c r="B2603" s="2"/>
      <c r="Z2603" s="2"/>
    </row>
    <row r="2604" spans="2:26" x14ac:dyDescent="0.35">
      <c r="B2604" s="2"/>
      <c r="Z2604" s="2"/>
    </row>
    <row r="2605" spans="2:26" x14ac:dyDescent="0.35">
      <c r="B2605" s="2"/>
      <c r="Z2605" s="2"/>
    </row>
    <row r="2606" spans="2:26" x14ac:dyDescent="0.35">
      <c r="B2606" s="2"/>
      <c r="Z2606" s="2"/>
    </row>
    <row r="2607" spans="2:26" x14ac:dyDescent="0.35">
      <c r="B2607" s="2"/>
      <c r="Z2607" s="2"/>
    </row>
    <row r="2608" spans="2:26" x14ac:dyDescent="0.35">
      <c r="B2608" s="2"/>
      <c r="Z2608" s="2"/>
    </row>
    <row r="2609" spans="2:26" x14ac:dyDescent="0.35">
      <c r="B2609" s="2"/>
      <c r="Z2609" s="2"/>
    </row>
    <row r="2610" spans="2:26" x14ac:dyDescent="0.35">
      <c r="B2610" s="2"/>
      <c r="Z2610" s="2"/>
    </row>
    <row r="2611" spans="2:26" x14ac:dyDescent="0.35">
      <c r="B2611" s="2"/>
      <c r="Z2611" s="2"/>
    </row>
    <row r="2612" spans="2:26" x14ac:dyDescent="0.35">
      <c r="B2612" s="2"/>
      <c r="Z2612" s="2"/>
    </row>
    <row r="2613" spans="2:26" x14ac:dyDescent="0.35">
      <c r="B2613" s="2"/>
      <c r="Z2613" s="2"/>
    </row>
    <row r="2614" spans="2:26" x14ac:dyDescent="0.35">
      <c r="B2614" s="2"/>
      <c r="Z2614" s="2"/>
    </row>
    <row r="2615" spans="2:26" x14ac:dyDescent="0.35">
      <c r="B2615" s="2"/>
      <c r="Z2615" s="2"/>
    </row>
    <row r="2616" spans="2:26" x14ac:dyDescent="0.35">
      <c r="B2616" s="2"/>
      <c r="Z2616" s="2"/>
    </row>
    <row r="2617" spans="2:26" x14ac:dyDescent="0.35">
      <c r="B2617" s="2"/>
      <c r="Z2617" s="2"/>
    </row>
    <row r="2618" spans="2:26" x14ac:dyDescent="0.35">
      <c r="B2618" s="2"/>
      <c r="Z2618" s="2"/>
    </row>
    <row r="2619" spans="2:26" x14ac:dyDescent="0.35">
      <c r="B2619" s="2"/>
      <c r="Z2619" s="2"/>
    </row>
    <row r="2620" spans="2:26" x14ac:dyDescent="0.35">
      <c r="B2620" s="2"/>
      <c r="Z2620" s="2"/>
    </row>
    <row r="2621" spans="2:26" x14ac:dyDescent="0.35">
      <c r="B2621" s="2"/>
      <c r="Z2621" s="2"/>
    </row>
    <row r="2622" spans="2:26" x14ac:dyDescent="0.35">
      <c r="B2622" s="2"/>
      <c r="Z2622" s="2"/>
    </row>
    <row r="2623" spans="2:26" x14ac:dyDescent="0.35">
      <c r="B2623" s="2"/>
      <c r="Z2623" s="2"/>
    </row>
    <row r="2624" spans="2:26" x14ac:dyDescent="0.35">
      <c r="B2624" s="2"/>
      <c r="Z2624" s="2"/>
    </row>
    <row r="2625" spans="2:26" x14ac:dyDescent="0.35">
      <c r="B2625" s="2"/>
      <c r="Z2625" s="2"/>
    </row>
    <row r="2626" spans="2:26" x14ac:dyDescent="0.35">
      <c r="B2626" s="2"/>
      <c r="Z2626" s="2"/>
    </row>
    <row r="2627" spans="2:26" x14ac:dyDescent="0.35">
      <c r="B2627" s="2"/>
      <c r="Z2627" s="2"/>
    </row>
    <row r="2628" spans="2:26" x14ac:dyDescent="0.35">
      <c r="B2628" s="2"/>
      <c r="Z2628" s="2"/>
    </row>
    <row r="2629" spans="2:26" x14ac:dyDescent="0.35">
      <c r="B2629" s="2"/>
      <c r="Z2629" s="2"/>
    </row>
    <row r="2630" spans="2:26" x14ac:dyDescent="0.35">
      <c r="B2630" s="2"/>
      <c r="Z2630" s="2"/>
    </row>
    <row r="2631" spans="2:26" x14ac:dyDescent="0.35">
      <c r="B2631" s="2"/>
      <c r="Z2631" s="2"/>
    </row>
    <row r="2632" spans="2:26" x14ac:dyDescent="0.35">
      <c r="B2632" s="2"/>
      <c r="Z2632" s="2"/>
    </row>
    <row r="2633" spans="2:26" x14ac:dyDescent="0.35">
      <c r="B2633" s="2"/>
      <c r="Z2633" s="2"/>
    </row>
    <row r="2634" spans="2:26" x14ac:dyDescent="0.35">
      <c r="B2634" s="2"/>
      <c r="Z2634" s="2"/>
    </row>
    <row r="2635" spans="2:26" x14ac:dyDescent="0.35">
      <c r="B2635" s="2"/>
      <c r="Z2635" s="2"/>
    </row>
    <row r="2636" spans="2:26" x14ac:dyDescent="0.35">
      <c r="B2636" s="2"/>
      <c r="Z2636" s="2"/>
    </row>
    <row r="2637" spans="2:26" x14ac:dyDescent="0.35">
      <c r="B2637" s="2"/>
      <c r="Z2637" s="2"/>
    </row>
    <row r="2638" spans="2:26" x14ac:dyDescent="0.35">
      <c r="B2638" s="2"/>
      <c r="Z2638" s="2"/>
    </row>
    <row r="2639" spans="2:26" x14ac:dyDescent="0.35">
      <c r="B2639" s="2"/>
      <c r="Z2639" s="2"/>
    </row>
    <row r="2640" spans="2:26" x14ac:dyDescent="0.35">
      <c r="B2640" s="2"/>
      <c r="Z2640" s="2"/>
    </row>
    <row r="2641" spans="2:26" x14ac:dyDescent="0.35">
      <c r="B2641" s="2"/>
      <c r="Z2641" s="2"/>
    </row>
    <row r="2642" spans="2:26" x14ac:dyDescent="0.35">
      <c r="B2642" s="2"/>
      <c r="Z2642" s="2"/>
    </row>
    <row r="2643" spans="2:26" x14ac:dyDescent="0.35">
      <c r="B2643" s="2"/>
      <c r="Z2643" s="2"/>
    </row>
    <row r="2644" spans="2:26" x14ac:dyDescent="0.35">
      <c r="B2644" s="2"/>
      <c r="Z2644" s="2"/>
    </row>
    <row r="2645" spans="2:26" x14ac:dyDescent="0.35">
      <c r="B2645" s="2"/>
      <c r="Z2645" s="2"/>
    </row>
    <row r="2646" spans="2:26" x14ac:dyDescent="0.35">
      <c r="B2646" s="2"/>
      <c r="Z2646" s="2"/>
    </row>
    <row r="2647" spans="2:26" x14ac:dyDescent="0.35">
      <c r="B2647" s="2"/>
      <c r="Z2647" s="2"/>
    </row>
    <row r="2648" spans="2:26" x14ac:dyDescent="0.35">
      <c r="B2648" s="2"/>
      <c r="Z2648" s="2"/>
    </row>
    <row r="2649" spans="2:26" x14ac:dyDescent="0.35">
      <c r="B2649" s="2"/>
      <c r="Z2649" s="2"/>
    </row>
    <row r="2650" spans="2:26" x14ac:dyDescent="0.35">
      <c r="B2650" s="2"/>
      <c r="Z2650" s="2"/>
    </row>
    <row r="2651" spans="2:26" x14ac:dyDescent="0.35">
      <c r="B2651" s="2"/>
      <c r="Z2651" s="2"/>
    </row>
    <row r="2652" spans="2:26" x14ac:dyDescent="0.35">
      <c r="B2652" s="2"/>
      <c r="Z2652" s="2"/>
    </row>
    <row r="2653" spans="2:26" x14ac:dyDescent="0.35">
      <c r="B2653" s="2"/>
      <c r="Z2653" s="2"/>
    </row>
    <row r="2654" spans="2:26" x14ac:dyDescent="0.35">
      <c r="B2654" s="2"/>
      <c r="Z2654" s="2"/>
    </row>
    <row r="2655" spans="2:26" x14ac:dyDescent="0.35">
      <c r="B2655" s="2"/>
      <c r="Z2655" s="2"/>
    </row>
    <row r="2656" spans="2:26" x14ac:dyDescent="0.35">
      <c r="B2656" s="2"/>
      <c r="Z2656" s="2"/>
    </row>
    <row r="2657" spans="2:26" x14ac:dyDescent="0.35">
      <c r="B2657" s="2"/>
      <c r="Z2657" s="2"/>
    </row>
    <row r="2658" spans="2:26" x14ac:dyDescent="0.35">
      <c r="B2658" s="2"/>
      <c r="Z2658" s="2"/>
    </row>
    <row r="2659" spans="2:26" x14ac:dyDescent="0.35">
      <c r="B2659" s="2"/>
      <c r="Z2659" s="2"/>
    </row>
    <row r="2660" spans="2:26" x14ac:dyDescent="0.35">
      <c r="B2660" s="2"/>
      <c r="Z2660" s="2"/>
    </row>
    <row r="2661" spans="2:26" x14ac:dyDescent="0.35">
      <c r="B2661" s="2"/>
      <c r="Z2661" s="2"/>
    </row>
    <row r="2662" spans="2:26" x14ac:dyDescent="0.35">
      <c r="B2662" s="2"/>
      <c r="Z2662" s="2"/>
    </row>
    <row r="2663" spans="2:26" x14ac:dyDescent="0.35">
      <c r="B2663" s="2"/>
      <c r="Z2663" s="2"/>
    </row>
    <row r="2664" spans="2:26" x14ac:dyDescent="0.35">
      <c r="B2664" s="2"/>
      <c r="Z2664" s="2"/>
    </row>
    <row r="2665" spans="2:26" x14ac:dyDescent="0.35">
      <c r="B2665" s="2"/>
      <c r="Z2665" s="2"/>
    </row>
    <row r="2666" spans="2:26" x14ac:dyDescent="0.35">
      <c r="B2666" s="2"/>
      <c r="Z2666" s="2"/>
    </row>
    <row r="2667" spans="2:26" x14ac:dyDescent="0.35">
      <c r="B2667" s="2"/>
      <c r="Z2667" s="2"/>
    </row>
    <row r="2668" spans="2:26" x14ac:dyDescent="0.35">
      <c r="B2668" s="2"/>
      <c r="Z2668" s="2"/>
    </row>
    <row r="2669" spans="2:26" x14ac:dyDescent="0.35">
      <c r="B2669" s="2"/>
      <c r="Z2669" s="2"/>
    </row>
    <row r="2670" spans="2:26" x14ac:dyDescent="0.35">
      <c r="B2670" s="2"/>
      <c r="Z2670" s="2"/>
    </row>
    <row r="2671" spans="2:26" x14ac:dyDescent="0.35">
      <c r="B2671" s="2"/>
      <c r="Z2671" s="2"/>
    </row>
    <row r="2672" spans="2:26" x14ac:dyDescent="0.35">
      <c r="B2672" s="2"/>
      <c r="Z2672" s="2"/>
    </row>
    <row r="2673" spans="2:26" x14ac:dyDescent="0.35">
      <c r="B2673" s="2"/>
      <c r="Z2673" s="2"/>
    </row>
    <row r="2674" spans="2:26" x14ac:dyDescent="0.35">
      <c r="B2674" s="2"/>
      <c r="Z2674" s="2"/>
    </row>
    <row r="2675" spans="2:26" x14ac:dyDescent="0.35">
      <c r="B2675" s="2"/>
      <c r="Z2675" s="2"/>
    </row>
    <row r="2676" spans="2:26" x14ac:dyDescent="0.35">
      <c r="B2676" s="2"/>
      <c r="Z2676" s="2"/>
    </row>
    <row r="2677" spans="2:26" x14ac:dyDescent="0.35">
      <c r="B2677" s="2"/>
      <c r="Z2677" s="2"/>
    </row>
    <row r="2678" spans="2:26" x14ac:dyDescent="0.35">
      <c r="B2678" s="2"/>
      <c r="Z2678" s="2"/>
    </row>
    <row r="2679" spans="2:26" x14ac:dyDescent="0.35">
      <c r="B2679" s="2"/>
      <c r="Z2679" s="2"/>
    </row>
    <row r="2680" spans="2:26" x14ac:dyDescent="0.35">
      <c r="B2680" s="2"/>
      <c r="Z2680" s="2"/>
    </row>
    <row r="2681" spans="2:26" x14ac:dyDescent="0.35">
      <c r="B2681" s="2"/>
      <c r="Z2681" s="2"/>
    </row>
    <row r="2682" spans="2:26" x14ac:dyDescent="0.35">
      <c r="B2682" s="2"/>
      <c r="Z2682" s="2"/>
    </row>
    <row r="2683" spans="2:26" x14ac:dyDescent="0.35">
      <c r="B2683" s="2"/>
      <c r="Z2683" s="2"/>
    </row>
    <row r="2684" spans="2:26" x14ac:dyDescent="0.35">
      <c r="B2684" s="2"/>
      <c r="Z2684" s="2"/>
    </row>
    <row r="2685" spans="2:26" x14ac:dyDescent="0.35">
      <c r="B2685" s="2"/>
      <c r="Z2685" s="2"/>
    </row>
    <row r="2686" spans="2:26" x14ac:dyDescent="0.35">
      <c r="B2686" s="2"/>
      <c r="Z2686" s="2"/>
    </row>
    <row r="2687" spans="2:26" x14ac:dyDescent="0.35">
      <c r="B2687" s="2"/>
      <c r="Z2687" s="2"/>
    </row>
    <row r="2688" spans="2:26" x14ac:dyDescent="0.35">
      <c r="B2688" s="2"/>
      <c r="Z2688" s="2"/>
    </row>
    <row r="2689" spans="2:26" x14ac:dyDescent="0.35">
      <c r="B2689" s="2"/>
      <c r="Z2689" s="2"/>
    </row>
    <row r="2690" spans="2:26" x14ac:dyDescent="0.35">
      <c r="B2690" s="2"/>
      <c r="Z2690" s="2"/>
    </row>
    <row r="2691" spans="2:26" x14ac:dyDescent="0.35">
      <c r="B2691" s="2"/>
      <c r="Z2691" s="2"/>
    </row>
    <row r="2692" spans="2:26" x14ac:dyDescent="0.35">
      <c r="B2692" s="2"/>
      <c r="Z2692" s="2"/>
    </row>
    <row r="2693" spans="2:26" x14ac:dyDescent="0.35">
      <c r="B2693" s="2"/>
      <c r="Z2693" s="2"/>
    </row>
    <row r="2694" spans="2:26" x14ac:dyDescent="0.35">
      <c r="B2694" s="2"/>
      <c r="Z2694" s="2"/>
    </row>
    <row r="2695" spans="2:26" x14ac:dyDescent="0.35">
      <c r="B2695" s="2"/>
      <c r="Z2695" s="2"/>
    </row>
    <row r="2696" spans="2:26" x14ac:dyDescent="0.35">
      <c r="B2696" s="2"/>
      <c r="Z2696" s="2"/>
    </row>
    <row r="2697" spans="2:26" x14ac:dyDescent="0.35">
      <c r="B2697" s="2"/>
      <c r="Z2697" s="2"/>
    </row>
    <row r="2698" spans="2:26" x14ac:dyDescent="0.35">
      <c r="B2698" s="2"/>
      <c r="Z2698" s="2"/>
    </row>
    <row r="2699" spans="2:26" x14ac:dyDescent="0.35">
      <c r="B2699" s="2"/>
      <c r="Z2699" s="2"/>
    </row>
    <row r="2700" spans="2:26" x14ac:dyDescent="0.35">
      <c r="B2700" s="2"/>
      <c r="Z2700" s="2"/>
    </row>
    <row r="2701" spans="2:26" x14ac:dyDescent="0.35">
      <c r="B2701" s="2"/>
      <c r="Z2701" s="2"/>
    </row>
    <row r="2702" spans="2:26" x14ac:dyDescent="0.35">
      <c r="B2702" s="2"/>
      <c r="Z2702" s="2"/>
    </row>
    <row r="2703" spans="2:26" x14ac:dyDescent="0.35">
      <c r="B2703" s="2"/>
      <c r="Z2703" s="2"/>
    </row>
    <row r="2704" spans="2:26" x14ac:dyDescent="0.35">
      <c r="B2704" s="2"/>
      <c r="Z2704" s="2"/>
    </row>
    <row r="2705" spans="2:26" x14ac:dyDescent="0.35">
      <c r="B2705" s="2"/>
      <c r="Z2705" s="2"/>
    </row>
    <row r="2706" spans="2:26" x14ac:dyDescent="0.35">
      <c r="B2706" s="2"/>
      <c r="Z2706" s="2"/>
    </row>
    <row r="2707" spans="2:26" x14ac:dyDescent="0.35">
      <c r="B2707" s="2"/>
      <c r="Z2707" s="2"/>
    </row>
    <row r="2708" spans="2:26" x14ac:dyDescent="0.35">
      <c r="B2708" s="2"/>
      <c r="Z2708" s="2"/>
    </row>
    <row r="2709" spans="2:26" x14ac:dyDescent="0.35">
      <c r="B2709" s="2"/>
      <c r="Z2709" s="2"/>
    </row>
    <row r="2710" spans="2:26" x14ac:dyDescent="0.35">
      <c r="B2710" s="2"/>
      <c r="Z2710" s="2"/>
    </row>
    <row r="2711" spans="2:26" x14ac:dyDescent="0.35">
      <c r="B2711" s="2"/>
      <c r="Z2711" s="2"/>
    </row>
    <row r="2712" spans="2:26" x14ac:dyDescent="0.35">
      <c r="B2712" s="2"/>
      <c r="Z2712" s="2"/>
    </row>
    <row r="2713" spans="2:26" x14ac:dyDescent="0.35">
      <c r="B2713" s="2"/>
      <c r="Z2713" s="2"/>
    </row>
    <row r="2714" spans="2:26" x14ac:dyDescent="0.35">
      <c r="B2714" s="2"/>
      <c r="Z2714" s="2"/>
    </row>
    <row r="2715" spans="2:26" x14ac:dyDescent="0.35">
      <c r="B2715" s="2"/>
      <c r="Z2715" s="2"/>
    </row>
    <row r="2716" spans="2:26" x14ac:dyDescent="0.35">
      <c r="B2716" s="2"/>
      <c r="Z2716" s="2"/>
    </row>
    <row r="2717" spans="2:26" x14ac:dyDescent="0.35">
      <c r="B2717" s="2"/>
      <c r="Z2717" s="2"/>
    </row>
    <row r="2718" spans="2:26" x14ac:dyDescent="0.35">
      <c r="B2718" s="2"/>
      <c r="Z2718" s="2"/>
    </row>
    <row r="2719" spans="2:26" x14ac:dyDescent="0.35">
      <c r="B2719" s="2"/>
      <c r="Z2719" s="2"/>
    </row>
    <row r="2720" spans="2:26" x14ac:dyDescent="0.35">
      <c r="B2720" s="2"/>
      <c r="Z2720" s="2"/>
    </row>
    <row r="2721" spans="2:26" x14ac:dyDescent="0.35">
      <c r="B2721" s="2"/>
      <c r="Z2721" s="2"/>
    </row>
    <row r="2722" spans="2:26" x14ac:dyDescent="0.35">
      <c r="B2722" s="2"/>
      <c r="Z2722" s="2"/>
    </row>
    <row r="2723" spans="2:26" x14ac:dyDescent="0.35">
      <c r="B2723" s="2"/>
      <c r="Z2723" s="2"/>
    </row>
    <row r="2724" spans="2:26" x14ac:dyDescent="0.35">
      <c r="B2724" s="2"/>
      <c r="Z2724" s="2"/>
    </row>
    <row r="2725" spans="2:26" x14ac:dyDescent="0.35">
      <c r="B2725" s="2"/>
      <c r="Z2725" s="2"/>
    </row>
    <row r="2726" spans="2:26" x14ac:dyDescent="0.35">
      <c r="B2726" s="2"/>
      <c r="Z2726" s="2"/>
    </row>
    <row r="2727" spans="2:26" x14ac:dyDescent="0.35">
      <c r="B2727" s="2"/>
      <c r="Z2727" s="2"/>
    </row>
    <row r="2728" spans="2:26" x14ac:dyDescent="0.35">
      <c r="B2728" s="2"/>
      <c r="Z2728" s="2"/>
    </row>
    <row r="2729" spans="2:26" x14ac:dyDescent="0.35">
      <c r="B2729" s="2"/>
      <c r="Z2729" s="2"/>
    </row>
    <row r="2730" spans="2:26" x14ac:dyDescent="0.35">
      <c r="B2730" s="2"/>
      <c r="Z2730" s="2"/>
    </row>
    <row r="2731" spans="2:26" x14ac:dyDescent="0.35">
      <c r="B2731" s="2"/>
      <c r="Z2731" s="2"/>
    </row>
    <row r="2732" spans="2:26" x14ac:dyDescent="0.35">
      <c r="B2732" s="2"/>
      <c r="Z2732" s="2"/>
    </row>
    <row r="2733" spans="2:26" x14ac:dyDescent="0.35">
      <c r="B2733" s="2"/>
      <c r="Z2733" s="2"/>
    </row>
    <row r="2734" spans="2:26" x14ac:dyDescent="0.35">
      <c r="B2734" s="2"/>
      <c r="Z2734" s="2"/>
    </row>
    <row r="2735" spans="2:26" x14ac:dyDescent="0.35">
      <c r="B2735" s="2"/>
      <c r="Z2735" s="2"/>
    </row>
    <row r="2736" spans="2:26" x14ac:dyDescent="0.35">
      <c r="B2736" s="2"/>
      <c r="Z2736" s="2"/>
    </row>
    <row r="2737" spans="2:26" x14ac:dyDescent="0.35">
      <c r="B2737" s="2"/>
      <c r="Z2737" s="2"/>
    </row>
    <row r="2738" spans="2:26" x14ac:dyDescent="0.35">
      <c r="B2738" s="2"/>
      <c r="Z2738" s="2"/>
    </row>
    <row r="2739" spans="2:26" x14ac:dyDescent="0.35">
      <c r="B2739" s="2"/>
      <c r="Z2739" s="2"/>
    </row>
    <row r="2740" spans="2:26" x14ac:dyDescent="0.35">
      <c r="B2740" s="2"/>
      <c r="Z2740" s="2"/>
    </row>
    <row r="2741" spans="2:26" x14ac:dyDescent="0.35">
      <c r="B2741" s="2"/>
      <c r="Z2741" s="2"/>
    </row>
    <row r="2742" spans="2:26" x14ac:dyDescent="0.35">
      <c r="B2742" s="2"/>
      <c r="Z2742" s="2"/>
    </row>
    <row r="2743" spans="2:26" x14ac:dyDescent="0.35">
      <c r="B2743" s="2"/>
      <c r="Z2743" s="2"/>
    </row>
    <row r="2744" spans="2:26" x14ac:dyDescent="0.35">
      <c r="B2744" s="2"/>
      <c r="Z2744" s="2"/>
    </row>
    <row r="2745" spans="2:26" x14ac:dyDescent="0.35">
      <c r="B2745" s="2"/>
      <c r="Z2745" s="2"/>
    </row>
    <row r="2746" spans="2:26" x14ac:dyDescent="0.35">
      <c r="B2746" s="2"/>
      <c r="Z2746" s="2"/>
    </row>
    <row r="2747" spans="2:26" x14ac:dyDescent="0.35">
      <c r="B2747" s="2"/>
      <c r="Z2747" s="2"/>
    </row>
    <row r="2748" spans="2:26" x14ac:dyDescent="0.35">
      <c r="B2748" s="2"/>
      <c r="Z2748" s="2"/>
    </row>
    <row r="2749" spans="2:26" x14ac:dyDescent="0.35">
      <c r="B2749" s="2"/>
      <c r="Z2749" s="2"/>
    </row>
    <row r="2750" spans="2:26" x14ac:dyDescent="0.35">
      <c r="B2750" s="2"/>
      <c r="Z2750" s="2"/>
    </row>
    <row r="2751" spans="2:26" x14ac:dyDescent="0.35">
      <c r="B2751" s="2"/>
      <c r="Z2751" s="2"/>
    </row>
    <row r="2752" spans="2:26" x14ac:dyDescent="0.35">
      <c r="B2752" s="2"/>
      <c r="Z2752" s="2"/>
    </row>
    <row r="2753" spans="2:26" x14ac:dyDescent="0.35">
      <c r="B2753" s="2"/>
      <c r="Z2753" s="2"/>
    </row>
    <row r="2754" spans="2:26" x14ac:dyDescent="0.35">
      <c r="B2754" s="2"/>
      <c r="Z2754" s="2"/>
    </row>
    <row r="2755" spans="2:26" x14ac:dyDescent="0.35">
      <c r="B2755" s="2"/>
      <c r="Z2755" s="2"/>
    </row>
    <row r="2756" spans="2:26" x14ac:dyDescent="0.35">
      <c r="B2756" s="2"/>
      <c r="Z2756" s="2"/>
    </row>
    <row r="2757" spans="2:26" x14ac:dyDescent="0.35">
      <c r="B2757" s="2"/>
      <c r="Z2757" s="2"/>
    </row>
    <row r="2758" spans="2:26" x14ac:dyDescent="0.35">
      <c r="B2758" s="2"/>
      <c r="Z2758" s="2"/>
    </row>
    <row r="2759" spans="2:26" x14ac:dyDescent="0.35">
      <c r="B2759" s="2"/>
      <c r="Z2759" s="2"/>
    </row>
    <row r="2760" spans="2:26" x14ac:dyDescent="0.35">
      <c r="B2760" s="2"/>
      <c r="Z2760" s="2"/>
    </row>
    <row r="2761" spans="2:26" x14ac:dyDescent="0.35">
      <c r="B2761" s="2"/>
      <c r="Z2761" s="2"/>
    </row>
    <row r="2762" spans="2:26" x14ac:dyDescent="0.35">
      <c r="B2762" s="2"/>
      <c r="Z2762" s="2"/>
    </row>
    <row r="2763" spans="2:26" x14ac:dyDescent="0.35">
      <c r="B2763" s="2"/>
      <c r="Z2763" s="2"/>
    </row>
    <row r="2764" spans="2:26" x14ac:dyDescent="0.35">
      <c r="B2764" s="2"/>
      <c r="Z2764" s="2"/>
    </row>
    <row r="2765" spans="2:26" x14ac:dyDescent="0.35">
      <c r="B2765" s="2"/>
      <c r="Z2765" s="2"/>
    </row>
    <row r="2766" spans="2:26" x14ac:dyDescent="0.35">
      <c r="B2766" s="2"/>
      <c r="Z2766" s="2"/>
    </row>
    <row r="2767" spans="2:26" x14ac:dyDescent="0.35">
      <c r="B2767" s="2"/>
      <c r="Z2767" s="2"/>
    </row>
    <row r="2768" spans="2:26" x14ac:dyDescent="0.35">
      <c r="B2768" s="2"/>
      <c r="Z2768" s="2"/>
    </row>
    <row r="2769" spans="2:26" x14ac:dyDescent="0.35">
      <c r="B2769" s="2"/>
      <c r="Z2769" s="2"/>
    </row>
    <row r="2770" spans="2:26" x14ac:dyDescent="0.35">
      <c r="B2770" s="2"/>
      <c r="Z2770" s="2"/>
    </row>
    <row r="2771" spans="2:26" x14ac:dyDescent="0.35">
      <c r="B2771" s="2"/>
      <c r="Z2771" s="2"/>
    </row>
    <row r="2772" spans="2:26" x14ac:dyDescent="0.35">
      <c r="B2772" s="2"/>
      <c r="Z2772" s="2"/>
    </row>
    <row r="2773" spans="2:26" x14ac:dyDescent="0.35">
      <c r="B2773" s="2"/>
      <c r="Z2773" s="2"/>
    </row>
    <row r="2774" spans="2:26" x14ac:dyDescent="0.35">
      <c r="B2774" s="2"/>
      <c r="Z2774" s="2"/>
    </row>
    <row r="2775" spans="2:26" x14ac:dyDescent="0.35">
      <c r="B2775" s="2"/>
      <c r="Z2775" s="2"/>
    </row>
    <row r="2776" spans="2:26" x14ac:dyDescent="0.35">
      <c r="B2776" s="2"/>
      <c r="Z2776" s="2"/>
    </row>
    <row r="2777" spans="2:26" x14ac:dyDescent="0.35">
      <c r="B2777" s="2"/>
      <c r="Z2777" s="2"/>
    </row>
    <row r="2778" spans="2:26" x14ac:dyDescent="0.35">
      <c r="B2778" s="2"/>
      <c r="Z2778" s="2"/>
    </row>
    <row r="2779" spans="2:26" x14ac:dyDescent="0.35">
      <c r="B2779" s="2"/>
      <c r="Z2779" s="2"/>
    </row>
    <row r="2780" spans="2:26" x14ac:dyDescent="0.35">
      <c r="B2780" s="2"/>
      <c r="Z2780" s="2"/>
    </row>
    <row r="2781" spans="2:26" x14ac:dyDescent="0.35">
      <c r="B2781" s="2"/>
      <c r="Z2781" s="2"/>
    </row>
    <row r="2782" spans="2:26" x14ac:dyDescent="0.35">
      <c r="B2782" s="2"/>
      <c r="Z2782" s="2"/>
    </row>
    <row r="2783" spans="2:26" x14ac:dyDescent="0.35">
      <c r="B2783" s="2"/>
      <c r="Z2783" s="2"/>
    </row>
    <row r="2784" spans="2:26" x14ac:dyDescent="0.35">
      <c r="B2784" s="2"/>
      <c r="Z2784" s="2"/>
    </row>
    <row r="2785" spans="2:26" x14ac:dyDescent="0.35">
      <c r="B2785" s="2"/>
      <c r="Z2785" s="2"/>
    </row>
    <row r="2786" spans="2:26" x14ac:dyDescent="0.35">
      <c r="B2786" s="2"/>
      <c r="Z2786" s="2"/>
    </row>
    <row r="2787" spans="2:26" x14ac:dyDescent="0.35">
      <c r="B2787" s="2"/>
      <c r="Z2787" s="2"/>
    </row>
    <row r="2788" spans="2:26" x14ac:dyDescent="0.35">
      <c r="B2788" s="2"/>
      <c r="Z2788" s="2"/>
    </row>
    <row r="2789" spans="2:26" x14ac:dyDescent="0.35">
      <c r="B2789" s="2"/>
      <c r="Z2789" s="2"/>
    </row>
    <row r="2790" spans="2:26" x14ac:dyDescent="0.35">
      <c r="B2790" s="2"/>
      <c r="Z2790" s="2"/>
    </row>
    <row r="2791" spans="2:26" x14ac:dyDescent="0.35">
      <c r="B2791" s="2"/>
      <c r="Z2791" s="2"/>
    </row>
    <row r="2792" spans="2:26" x14ac:dyDescent="0.35">
      <c r="B2792" s="2"/>
      <c r="Z2792" s="2"/>
    </row>
    <row r="2793" spans="2:26" x14ac:dyDescent="0.35">
      <c r="B2793" s="2"/>
      <c r="Z2793" s="2"/>
    </row>
    <row r="2794" spans="2:26" x14ac:dyDescent="0.35">
      <c r="B2794" s="2"/>
      <c r="Z2794" s="2"/>
    </row>
    <row r="2795" spans="2:26" x14ac:dyDescent="0.35">
      <c r="B2795" s="2"/>
      <c r="Z2795" s="2"/>
    </row>
    <row r="2796" spans="2:26" x14ac:dyDescent="0.35">
      <c r="B2796" s="2"/>
      <c r="Z2796" s="2"/>
    </row>
    <row r="2797" spans="2:26" x14ac:dyDescent="0.35">
      <c r="B2797" s="2"/>
      <c r="Z2797" s="2"/>
    </row>
    <row r="2798" spans="2:26" x14ac:dyDescent="0.35">
      <c r="B2798" s="2"/>
      <c r="Z2798" s="2"/>
    </row>
    <row r="2799" spans="2:26" x14ac:dyDescent="0.35">
      <c r="B2799" s="2"/>
      <c r="Z2799" s="2"/>
    </row>
    <row r="2800" spans="2:26" x14ac:dyDescent="0.35">
      <c r="B2800" s="2"/>
      <c r="Z2800" s="2"/>
    </row>
    <row r="2801" spans="2:26" x14ac:dyDescent="0.35">
      <c r="B2801" s="2"/>
      <c r="Z2801" s="2"/>
    </row>
    <row r="2802" spans="2:26" x14ac:dyDescent="0.35">
      <c r="B2802" s="2"/>
      <c r="Z2802" s="2"/>
    </row>
    <row r="2803" spans="2:26" x14ac:dyDescent="0.35">
      <c r="B2803" s="2"/>
      <c r="Z2803" s="2"/>
    </row>
    <row r="2804" spans="2:26" x14ac:dyDescent="0.35">
      <c r="B2804" s="2"/>
      <c r="Z2804" s="2"/>
    </row>
    <row r="2805" spans="2:26" x14ac:dyDescent="0.35">
      <c r="B2805" s="2"/>
      <c r="Z2805" s="2"/>
    </row>
    <row r="2806" spans="2:26" x14ac:dyDescent="0.35">
      <c r="B2806" s="2"/>
      <c r="Z2806" s="2"/>
    </row>
    <row r="2807" spans="2:26" x14ac:dyDescent="0.35">
      <c r="B2807" s="2"/>
      <c r="Z2807" s="2"/>
    </row>
    <row r="2808" spans="2:26" x14ac:dyDescent="0.35">
      <c r="B2808" s="2"/>
      <c r="Z2808" s="2"/>
    </row>
    <row r="2809" spans="2:26" x14ac:dyDescent="0.35">
      <c r="B2809" s="2"/>
      <c r="Z2809" s="2"/>
    </row>
    <row r="2810" spans="2:26" x14ac:dyDescent="0.35">
      <c r="B2810" s="2"/>
      <c r="Z2810" s="2"/>
    </row>
    <row r="2811" spans="2:26" x14ac:dyDescent="0.35">
      <c r="B2811" s="2"/>
      <c r="Z2811" s="2"/>
    </row>
    <row r="2812" spans="2:26" x14ac:dyDescent="0.35">
      <c r="B2812" s="2"/>
      <c r="Z2812" s="2"/>
    </row>
    <row r="2813" spans="2:26" x14ac:dyDescent="0.35">
      <c r="B2813" s="2"/>
      <c r="Z2813" s="2"/>
    </row>
    <row r="2814" spans="2:26" x14ac:dyDescent="0.35">
      <c r="B2814" s="2"/>
      <c r="Z2814" s="2"/>
    </row>
    <row r="2815" spans="2:26" x14ac:dyDescent="0.35">
      <c r="B2815" s="2"/>
      <c r="Z2815" s="2"/>
    </row>
    <row r="2816" spans="2:26" x14ac:dyDescent="0.35">
      <c r="B2816" s="2"/>
      <c r="Z2816" s="2"/>
    </row>
    <row r="2817" spans="2:26" x14ac:dyDescent="0.35">
      <c r="B2817" s="2"/>
      <c r="Z2817" s="2"/>
    </row>
    <row r="2818" spans="2:26" x14ac:dyDescent="0.35">
      <c r="B2818" s="2"/>
      <c r="Z2818" s="2"/>
    </row>
    <row r="2819" spans="2:26" x14ac:dyDescent="0.35">
      <c r="B2819" s="2"/>
      <c r="Z2819" s="2"/>
    </row>
    <row r="2820" spans="2:26" x14ac:dyDescent="0.35">
      <c r="B2820" s="2"/>
      <c r="Z2820" s="2"/>
    </row>
    <row r="2821" spans="2:26" x14ac:dyDescent="0.35">
      <c r="B2821" s="2"/>
      <c r="Z2821" s="2"/>
    </row>
    <row r="2822" spans="2:26" x14ac:dyDescent="0.35">
      <c r="B2822" s="2"/>
      <c r="Z2822" s="2"/>
    </row>
    <row r="2823" spans="2:26" x14ac:dyDescent="0.35">
      <c r="B2823" s="2"/>
      <c r="Z2823" s="2"/>
    </row>
    <row r="2824" spans="2:26" x14ac:dyDescent="0.35">
      <c r="B2824" s="2"/>
      <c r="Z2824" s="2"/>
    </row>
    <row r="2825" spans="2:26" x14ac:dyDescent="0.35">
      <c r="B2825" s="2"/>
      <c r="Z2825" s="2"/>
    </row>
    <row r="2826" spans="2:26" x14ac:dyDescent="0.35">
      <c r="B2826" s="2"/>
      <c r="Z2826" s="2"/>
    </row>
    <row r="2827" spans="2:26" x14ac:dyDescent="0.35">
      <c r="B2827" s="2"/>
      <c r="Z2827" s="2"/>
    </row>
    <row r="2828" spans="2:26" x14ac:dyDescent="0.35">
      <c r="B2828" s="2"/>
      <c r="Z2828" s="2"/>
    </row>
    <row r="2829" spans="2:26" x14ac:dyDescent="0.35">
      <c r="B2829" s="2"/>
      <c r="Z2829" s="2"/>
    </row>
    <row r="2830" spans="2:26" x14ac:dyDescent="0.35">
      <c r="B2830" s="2"/>
      <c r="Z2830" s="2"/>
    </row>
    <row r="2831" spans="2:26" x14ac:dyDescent="0.35">
      <c r="B2831" s="2"/>
      <c r="Z2831" s="2"/>
    </row>
    <row r="2832" spans="2:26" x14ac:dyDescent="0.35">
      <c r="B2832" s="2"/>
      <c r="Z2832" s="2"/>
    </row>
    <row r="2833" spans="2:26" x14ac:dyDescent="0.35">
      <c r="B2833" s="2"/>
      <c r="Z2833" s="2"/>
    </row>
    <row r="2834" spans="2:26" x14ac:dyDescent="0.35">
      <c r="B2834" s="2"/>
      <c r="Z2834" s="2"/>
    </row>
    <row r="2835" spans="2:26" x14ac:dyDescent="0.35">
      <c r="B2835" s="2"/>
      <c r="Z2835" s="2"/>
    </row>
    <row r="2836" spans="2:26" x14ac:dyDescent="0.35">
      <c r="B2836" s="2"/>
      <c r="Z2836" s="2"/>
    </row>
    <row r="2837" spans="2:26" x14ac:dyDescent="0.35">
      <c r="B2837" s="2"/>
      <c r="Z2837" s="2"/>
    </row>
    <row r="2838" spans="2:26" x14ac:dyDescent="0.35">
      <c r="B2838" s="2"/>
      <c r="Z2838" s="2"/>
    </row>
    <row r="2839" spans="2:26" x14ac:dyDescent="0.35">
      <c r="B2839" s="2"/>
      <c r="Z2839" s="2"/>
    </row>
    <row r="2840" spans="2:26" x14ac:dyDescent="0.35">
      <c r="B2840" s="2"/>
      <c r="Z2840" s="2"/>
    </row>
    <row r="2841" spans="2:26" x14ac:dyDescent="0.35">
      <c r="B2841" s="2"/>
      <c r="Z2841" s="2"/>
    </row>
    <row r="2842" spans="2:26" x14ac:dyDescent="0.35">
      <c r="B2842" s="2"/>
      <c r="Z2842" s="2"/>
    </row>
    <row r="2843" spans="2:26" x14ac:dyDescent="0.35">
      <c r="B2843" s="2"/>
      <c r="Z2843" s="2"/>
    </row>
    <row r="2844" spans="2:26" x14ac:dyDescent="0.35">
      <c r="B2844" s="2"/>
      <c r="Z2844" s="2"/>
    </row>
    <row r="2845" spans="2:26" x14ac:dyDescent="0.35">
      <c r="B2845" s="2"/>
      <c r="Z2845" s="2"/>
    </row>
    <row r="2846" spans="2:26" x14ac:dyDescent="0.35">
      <c r="B2846" s="2"/>
      <c r="Z2846" s="2"/>
    </row>
    <row r="2847" spans="2:26" x14ac:dyDescent="0.35">
      <c r="B2847" s="2"/>
      <c r="Z2847" s="2"/>
    </row>
    <row r="2848" spans="2:26" x14ac:dyDescent="0.35">
      <c r="B2848" s="2"/>
      <c r="Z2848" s="2"/>
    </row>
    <row r="2849" spans="2:26" x14ac:dyDescent="0.35">
      <c r="B2849" s="2"/>
      <c r="Z2849" s="2"/>
    </row>
    <row r="2850" spans="2:26" x14ac:dyDescent="0.35">
      <c r="B2850" s="2"/>
      <c r="Z2850" s="2"/>
    </row>
    <row r="2851" spans="2:26" x14ac:dyDescent="0.35">
      <c r="B2851" s="2"/>
      <c r="Z2851" s="2"/>
    </row>
    <row r="2852" spans="2:26" x14ac:dyDescent="0.35">
      <c r="B2852" s="2"/>
      <c r="Z2852" s="2"/>
    </row>
    <row r="2853" spans="2:26" x14ac:dyDescent="0.35">
      <c r="B2853" s="2"/>
      <c r="Z2853" s="2"/>
    </row>
    <row r="2854" spans="2:26" x14ac:dyDescent="0.35">
      <c r="B2854" s="2"/>
      <c r="Z2854" s="2"/>
    </row>
    <row r="2855" spans="2:26" x14ac:dyDescent="0.35">
      <c r="B2855" s="2"/>
      <c r="Z2855" s="2"/>
    </row>
    <row r="2856" spans="2:26" x14ac:dyDescent="0.35">
      <c r="B2856" s="2"/>
      <c r="Z2856" s="2"/>
    </row>
    <row r="2857" spans="2:26" x14ac:dyDescent="0.35">
      <c r="B2857" s="2"/>
      <c r="Z2857" s="2"/>
    </row>
    <row r="2858" spans="2:26" x14ac:dyDescent="0.35">
      <c r="B2858" s="2"/>
      <c r="Z2858" s="2"/>
    </row>
    <row r="2859" spans="2:26" x14ac:dyDescent="0.35">
      <c r="B2859" s="2"/>
      <c r="Z2859" s="2"/>
    </row>
    <row r="2860" spans="2:26" x14ac:dyDescent="0.35">
      <c r="B2860" s="2"/>
      <c r="Z2860" s="2"/>
    </row>
    <row r="2861" spans="2:26" x14ac:dyDescent="0.35">
      <c r="B2861" s="2"/>
      <c r="Z2861" s="2"/>
    </row>
    <row r="2862" spans="2:26" x14ac:dyDescent="0.35">
      <c r="B2862" s="2"/>
      <c r="Z2862" s="2"/>
    </row>
    <row r="2863" spans="2:26" x14ac:dyDescent="0.35">
      <c r="B2863" s="2"/>
      <c r="Z2863" s="2"/>
    </row>
    <row r="2864" spans="2:26" x14ac:dyDescent="0.35">
      <c r="B2864" s="2"/>
      <c r="Z2864" s="2"/>
    </row>
    <row r="2865" spans="2:26" x14ac:dyDescent="0.35">
      <c r="B2865" s="2"/>
      <c r="Z2865" s="2"/>
    </row>
    <row r="2866" spans="2:26" x14ac:dyDescent="0.35">
      <c r="B2866" s="2"/>
      <c r="Z2866" s="2"/>
    </row>
    <row r="2867" spans="2:26" x14ac:dyDescent="0.35">
      <c r="B2867" s="2"/>
      <c r="Z2867" s="2"/>
    </row>
    <row r="2868" spans="2:26" x14ac:dyDescent="0.35">
      <c r="B2868" s="2"/>
      <c r="Z2868" s="2"/>
    </row>
    <row r="2869" spans="2:26" x14ac:dyDescent="0.35">
      <c r="B2869" s="2"/>
      <c r="Z2869" s="2"/>
    </row>
    <row r="2870" spans="2:26" x14ac:dyDescent="0.35">
      <c r="B2870" s="2"/>
      <c r="Z2870" s="2"/>
    </row>
    <row r="2871" spans="2:26" x14ac:dyDescent="0.35">
      <c r="B2871" s="2"/>
      <c r="Z2871" s="2"/>
    </row>
    <row r="2872" spans="2:26" x14ac:dyDescent="0.35">
      <c r="B2872" s="2"/>
      <c r="Z2872" s="2"/>
    </row>
    <row r="2873" spans="2:26" x14ac:dyDescent="0.35">
      <c r="B2873" s="2"/>
      <c r="Z2873" s="2"/>
    </row>
    <row r="2874" spans="2:26" x14ac:dyDescent="0.35">
      <c r="B2874" s="2"/>
      <c r="Z2874" s="2"/>
    </row>
    <row r="2875" spans="2:26" x14ac:dyDescent="0.35">
      <c r="B2875" s="2"/>
      <c r="Z2875" s="2"/>
    </row>
    <row r="2876" spans="2:26" x14ac:dyDescent="0.35">
      <c r="B2876" s="2"/>
      <c r="Z2876" s="2"/>
    </row>
    <row r="2877" spans="2:26" x14ac:dyDescent="0.35">
      <c r="B2877" s="2"/>
      <c r="Z2877" s="2"/>
    </row>
    <row r="2878" spans="2:26" x14ac:dyDescent="0.35">
      <c r="B2878" s="2"/>
      <c r="Z2878" s="2"/>
    </row>
    <row r="2879" spans="2:26" x14ac:dyDescent="0.35">
      <c r="B2879" s="2"/>
      <c r="Z2879" s="2"/>
    </row>
    <row r="2880" spans="2:26" x14ac:dyDescent="0.35">
      <c r="B2880" s="2"/>
      <c r="Z2880" s="2"/>
    </row>
    <row r="2881" spans="2:26" x14ac:dyDescent="0.35">
      <c r="B2881" s="2"/>
      <c r="Z2881" s="2"/>
    </row>
    <row r="2882" spans="2:26" x14ac:dyDescent="0.35">
      <c r="B2882" s="2"/>
      <c r="Z2882" s="2"/>
    </row>
    <row r="2883" spans="2:26" x14ac:dyDescent="0.35">
      <c r="B2883" s="2"/>
      <c r="Z2883" s="2"/>
    </row>
    <row r="2884" spans="2:26" x14ac:dyDescent="0.35">
      <c r="B2884" s="2"/>
      <c r="Z2884" s="2"/>
    </row>
    <row r="2885" spans="2:26" x14ac:dyDescent="0.35">
      <c r="B2885" s="2"/>
      <c r="Z2885" s="2"/>
    </row>
    <row r="2886" spans="2:26" x14ac:dyDescent="0.35">
      <c r="B2886" s="2"/>
      <c r="Z2886" s="2"/>
    </row>
    <row r="2887" spans="2:26" x14ac:dyDescent="0.35">
      <c r="B2887" s="2"/>
      <c r="Z2887" s="2"/>
    </row>
    <row r="2888" spans="2:26" x14ac:dyDescent="0.35">
      <c r="B2888" s="2"/>
      <c r="Z2888" s="2"/>
    </row>
    <row r="2889" spans="2:26" x14ac:dyDescent="0.35">
      <c r="B2889" s="2"/>
      <c r="Z2889" s="2"/>
    </row>
    <row r="2890" spans="2:26" x14ac:dyDescent="0.35">
      <c r="B2890" s="2"/>
      <c r="Z2890" s="2"/>
    </row>
    <row r="2891" spans="2:26" x14ac:dyDescent="0.35">
      <c r="B2891" s="2"/>
      <c r="Z2891" s="2"/>
    </row>
    <row r="2892" spans="2:26" x14ac:dyDescent="0.35">
      <c r="B2892" s="2"/>
      <c r="Z2892" s="2"/>
    </row>
    <row r="2893" spans="2:26" x14ac:dyDescent="0.35">
      <c r="B2893" s="2"/>
      <c r="Z2893" s="2"/>
    </row>
    <row r="2894" spans="2:26" x14ac:dyDescent="0.35">
      <c r="B2894" s="2"/>
      <c r="Z2894" s="2"/>
    </row>
    <row r="2895" spans="2:26" x14ac:dyDescent="0.35">
      <c r="B2895" s="2"/>
      <c r="Z2895" s="2"/>
    </row>
    <row r="2896" spans="2:26" x14ac:dyDescent="0.35">
      <c r="B2896" s="2"/>
      <c r="Z2896" s="2"/>
    </row>
    <row r="2897" spans="2:26" x14ac:dyDescent="0.35">
      <c r="B2897" s="2"/>
      <c r="Z2897" s="2"/>
    </row>
    <row r="2898" spans="2:26" x14ac:dyDescent="0.35">
      <c r="B2898" s="2"/>
      <c r="Z2898" s="2"/>
    </row>
    <row r="2899" spans="2:26" x14ac:dyDescent="0.35">
      <c r="B2899" s="2"/>
      <c r="Z2899" s="2"/>
    </row>
    <row r="2900" spans="2:26" x14ac:dyDescent="0.35">
      <c r="B2900" s="2"/>
      <c r="Z2900" s="2"/>
    </row>
    <row r="2901" spans="2:26" x14ac:dyDescent="0.35">
      <c r="B2901" s="2"/>
      <c r="Z2901" s="2"/>
    </row>
    <row r="2902" spans="2:26" x14ac:dyDescent="0.35">
      <c r="B2902" s="2"/>
      <c r="Z2902" s="2"/>
    </row>
    <row r="2903" spans="2:26" x14ac:dyDescent="0.35">
      <c r="B2903" s="2"/>
      <c r="Z2903" s="2"/>
    </row>
    <row r="2904" spans="2:26" x14ac:dyDescent="0.35">
      <c r="B2904" s="2"/>
      <c r="Z2904" s="2"/>
    </row>
    <row r="2905" spans="2:26" x14ac:dyDescent="0.35">
      <c r="B2905" s="2"/>
      <c r="Z2905" s="2"/>
    </row>
    <row r="2906" spans="2:26" x14ac:dyDescent="0.35">
      <c r="B2906" s="2"/>
      <c r="Z2906" s="2"/>
    </row>
    <row r="2907" spans="2:26" x14ac:dyDescent="0.35">
      <c r="B2907" s="2"/>
      <c r="Z2907" s="2"/>
    </row>
    <row r="2908" spans="2:26" x14ac:dyDescent="0.35">
      <c r="B2908" s="2"/>
      <c r="Z2908" s="2"/>
    </row>
    <row r="2909" spans="2:26" x14ac:dyDescent="0.35">
      <c r="B2909" s="2"/>
      <c r="Z2909" s="2"/>
    </row>
    <row r="2910" spans="2:26" x14ac:dyDescent="0.35">
      <c r="B2910" s="2"/>
      <c r="Z2910" s="2"/>
    </row>
    <row r="2911" spans="2:26" x14ac:dyDescent="0.35">
      <c r="B2911" s="2"/>
      <c r="Z2911" s="2"/>
    </row>
    <row r="2912" spans="2:26" x14ac:dyDescent="0.35">
      <c r="B2912" s="2"/>
      <c r="Z2912" s="2"/>
    </row>
    <row r="2913" spans="2:26" x14ac:dyDescent="0.35">
      <c r="B2913" s="2"/>
      <c r="Z2913" s="2"/>
    </row>
    <row r="2914" spans="2:26" x14ac:dyDescent="0.35">
      <c r="B2914" s="2"/>
      <c r="Z2914" s="2"/>
    </row>
    <row r="2915" spans="2:26" x14ac:dyDescent="0.35">
      <c r="B2915" s="2"/>
      <c r="Z2915" s="2"/>
    </row>
    <row r="2916" spans="2:26" x14ac:dyDescent="0.35">
      <c r="B2916" s="2"/>
      <c r="Z2916" s="2"/>
    </row>
    <row r="2917" spans="2:26" x14ac:dyDescent="0.35">
      <c r="B2917" s="2"/>
      <c r="Z2917" s="2"/>
    </row>
    <row r="2918" spans="2:26" x14ac:dyDescent="0.35">
      <c r="B2918" s="2"/>
      <c r="Z2918" s="2"/>
    </row>
    <row r="2919" spans="2:26" x14ac:dyDescent="0.35">
      <c r="B2919" s="2"/>
      <c r="Z2919" s="2"/>
    </row>
    <row r="2920" spans="2:26" x14ac:dyDescent="0.35">
      <c r="B2920" s="2"/>
      <c r="Z2920" s="2"/>
    </row>
    <row r="2921" spans="2:26" x14ac:dyDescent="0.35">
      <c r="B2921" s="2"/>
      <c r="Z2921" s="2"/>
    </row>
    <row r="2922" spans="2:26" x14ac:dyDescent="0.35">
      <c r="B2922" s="2"/>
      <c r="Z2922" s="2"/>
    </row>
    <row r="2923" spans="2:26" x14ac:dyDescent="0.35">
      <c r="B2923" s="2"/>
      <c r="Z2923" s="2"/>
    </row>
    <row r="2924" spans="2:26" x14ac:dyDescent="0.35">
      <c r="B2924" s="2"/>
      <c r="Z2924" s="2"/>
    </row>
    <row r="2925" spans="2:26" x14ac:dyDescent="0.35">
      <c r="B2925" s="2"/>
      <c r="Z2925" s="2"/>
    </row>
    <row r="2926" spans="2:26" x14ac:dyDescent="0.35">
      <c r="B2926" s="2"/>
      <c r="Z2926" s="2"/>
    </row>
    <row r="2927" spans="2:26" x14ac:dyDescent="0.35">
      <c r="B2927" s="2"/>
      <c r="Z2927" s="2"/>
    </row>
    <row r="2928" spans="2:26" x14ac:dyDescent="0.35">
      <c r="B2928" s="2"/>
      <c r="Z2928" s="2"/>
    </row>
    <row r="2929" spans="2:26" x14ac:dyDescent="0.35">
      <c r="B2929" s="2"/>
      <c r="Z2929" s="2"/>
    </row>
    <row r="2930" spans="2:26" x14ac:dyDescent="0.35">
      <c r="B2930" s="2"/>
      <c r="Z2930" s="2"/>
    </row>
    <row r="2931" spans="2:26" x14ac:dyDescent="0.35">
      <c r="B2931" s="2"/>
      <c r="Z2931" s="2"/>
    </row>
    <row r="2932" spans="2:26" x14ac:dyDescent="0.35">
      <c r="B2932" s="2"/>
      <c r="Z2932" s="2"/>
    </row>
    <row r="2933" spans="2:26" x14ac:dyDescent="0.35">
      <c r="B2933" s="2"/>
      <c r="Z2933" s="2"/>
    </row>
    <row r="2934" spans="2:26" x14ac:dyDescent="0.35">
      <c r="B2934" s="2"/>
      <c r="Z2934" s="2"/>
    </row>
    <row r="2935" spans="2:26" x14ac:dyDescent="0.35">
      <c r="B2935" s="2"/>
      <c r="Z2935" s="2"/>
    </row>
    <row r="2936" spans="2:26" x14ac:dyDescent="0.35">
      <c r="B2936" s="2"/>
      <c r="Z2936" s="2"/>
    </row>
    <row r="2937" spans="2:26" x14ac:dyDescent="0.35">
      <c r="B2937" s="2"/>
      <c r="Z2937" s="2"/>
    </row>
    <row r="2938" spans="2:26" x14ac:dyDescent="0.35">
      <c r="B2938" s="2"/>
      <c r="Z2938" s="2"/>
    </row>
    <row r="2939" spans="2:26" x14ac:dyDescent="0.35">
      <c r="B2939" s="2"/>
      <c r="Z2939" s="2"/>
    </row>
    <row r="2940" spans="2:26" x14ac:dyDescent="0.35">
      <c r="B2940" s="2"/>
      <c r="Z2940" s="2"/>
    </row>
    <row r="2941" spans="2:26" x14ac:dyDescent="0.35">
      <c r="B2941" s="2"/>
      <c r="Z2941" s="2"/>
    </row>
    <row r="2942" spans="2:26" x14ac:dyDescent="0.35">
      <c r="B2942" s="2"/>
      <c r="Z2942" s="2"/>
    </row>
    <row r="2943" spans="2:26" x14ac:dyDescent="0.35">
      <c r="B2943" s="2"/>
      <c r="Z2943" s="2"/>
    </row>
    <row r="2944" spans="2:26" x14ac:dyDescent="0.35">
      <c r="B2944" s="2"/>
      <c r="Z2944" s="2"/>
    </row>
    <row r="2945" spans="2:26" x14ac:dyDescent="0.35">
      <c r="B2945" s="2"/>
      <c r="Z2945" s="2"/>
    </row>
    <row r="2946" spans="2:26" x14ac:dyDescent="0.35">
      <c r="B2946" s="2"/>
      <c r="Z2946" s="2"/>
    </row>
    <row r="2947" spans="2:26" x14ac:dyDescent="0.35">
      <c r="B2947" s="2"/>
      <c r="Z2947" s="2"/>
    </row>
    <row r="2948" spans="2:26" x14ac:dyDescent="0.35">
      <c r="B2948" s="2"/>
      <c r="Z2948" s="2"/>
    </row>
    <row r="2949" spans="2:26" x14ac:dyDescent="0.35">
      <c r="B2949" s="2"/>
      <c r="Z2949" s="2"/>
    </row>
    <row r="2950" spans="2:26" x14ac:dyDescent="0.35">
      <c r="B2950" s="2"/>
      <c r="Z2950" s="2"/>
    </row>
    <row r="2951" spans="2:26" x14ac:dyDescent="0.35">
      <c r="B2951" s="2"/>
      <c r="Z2951" s="2"/>
    </row>
    <row r="2952" spans="2:26" x14ac:dyDescent="0.35">
      <c r="B2952" s="2"/>
      <c r="Z2952" s="2"/>
    </row>
    <row r="2953" spans="2:26" x14ac:dyDescent="0.35">
      <c r="B2953" s="2"/>
      <c r="Z2953" s="2"/>
    </row>
    <row r="2954" spans="2:26" x14ac:dyDescent="0.35">
      <c r="B2954" s="2"/>
      <c r="Z2954" s="2"/>
    </row>
    <row r="2955" spans="2:26" x14ac:dyDescent="0.35">
      <c r="B2955" s="2"/>
      <c r="Z2955" s="2"/>
    </row>
    <row r="2956" spans="2:26" x14ac:dyDescent="0.35">
      <c r="B2956" s="2"/>
      <c r="Z2956" s="2"/>
    </row>
    <row r="2957" spans="2:26" x14ac:dyDescent="0.35">
      <c r="B2957" s="2"/>
      <c r="Z2957" s="2"/>
    </row>
    <row r="2958" spans="2:26" x14ac:dyDescent="0.35">
      <c r="B2958" s="2"/>
      <c r="Z2958" s="2"/>
    </row>
    <row r="2959" spans="2:26" x14ac:dyDescent="0.35">
      <c r="B2959" s="2"/>
      <c r="Z2959" s="2"/>
    </row>
    <row r="2960" spans="2:26" x14ac:dyDescent="0.35">
      <c r="B2960" s="2"/>
      <c r="Z2960" s="2"/>
    </row>
    <row r="2961" spans="2:26" x14ac:dyDescent="0.35">
      <c r="B2961" s="2"/>
      <c r="Z2961" s="2"/>
    </row>
    <row r="2962" spans="2:26" x14ac:dyDescent="0.35">
      <c r="B2962" s="2"/>
      <c r="Z2962" s="2"/>
    </row>
    <row r="2963" spans="2:26" x14ac:dyDescent="0.35">
      <c r="B2963" s="2"/>
      <c r="Z2963" s="2"/>
    </row>
    <row r="2964" spans="2:26" x14ac:dyDescent="0.35">
      <c r="B2964" s="2"/>
      <c r="Z2964" s="2"/>
    </row>
    <row r="2965" spans="2:26" x14ac:dyDescent="0.35">
      <c r="B2965" s="2"/>
      <c r="Z2965" s="2"/>
    </row>
    <row r="2966" spans="2:26" x14ac:dyDescent="0.35">
      <c r="B2966" s="2"/>
      <c r="Z2966" s="2"/>
    </row>
    <row r="2967" spans="2:26" x14ac:dyDescent="0.35">
      <c r="B2967" s="2"/>
      <c r="Z2967" s="2"/>
    </row>
    <row r="2968" spans="2:26" x14ac:dyDescent="0.35">
      <c r="B2968" s="2"/>
      <c r="Z2968" s="2"/>
    </row>
    <row r="2969" spans="2:26" x14ac:dyDescent="0.35">
      <c r="B2969" s="2"/>
      <c r="Z2969" s="2"/>
    </row>
    <row r="2970" spans="2:26" x14ac:dyDescent="0.35">
      <c r="B2970" s="2"/>
      <c r="Z2970" s="2"/>
    </row>
    <row r="2971" spans="2:26" x14ac:dyDescent="0.35">
      <c r="B2971" s="2"/>
      <c r="Z2971" s="2"/>
    </row>
    <row r="2972" spans="2:26" x14ac:dyDescent="0.35">
      <c r="B2972" s="2"/>
      <c r="Z2972" s="2"/>
    </row>
    <row r="2973" spans="2:26" x14ac:dyDescent="0.35">
      <c r="B2973" s="2"/>
      <c r="Z2973" s="2"/>
    </row>
    <row r="2974" spans="2:26" x14ac:dyDescent="0.35">
      <c r="B2974" s="2"/>
      <c r="Z2974" s="2"/>
    </row>
    <row r="2975" spans="2:26" x14ac:dyDescent="0.35">
      <c r="B2975" s="2"/>
      <c r="Z2975" s="2"/>
    </row>
    <row r="2976" spans="2:26" x14ac:dyDescent="0.35">
      <c r="B2976" s="2"/>
      <c r="Z2976" s="2"/>
    </row>
    <row r="2977" spans="2:26" x14ac:dyDescent="0.35">
      <c r="B2977" s="2"/>
      <c r="Z2977" s="2"/>
    </row>
    <row r="2978" spans="2:26" x14ac:dyDescent="0.35">
      <c r="B2978" s="2"/>
      <c r="Z2978" s="2"/>
    </row>
    <row r="2979" spans="2:26" x14ac:dyDescent="0.35">
      <c r="B2979" s="2"/>
      <c r="Z2979" s="2"/>
    </row>
    <row r="2980" spans="2:26" x14ac:dyDescent="0.35">
      <c r="B2980" s="2"/>
      <c r="Z2980" s="2"/>
    </row>
    <row r="2981" spans="2:26" x14ac:dyDescent="0.35">
      <c r="B2981" s="2"/>
      <c r="Z2981" s="2"/>
    </row>
    <row r="2982" spans="2:26" x14ac:dyDescent="0.35">
      <c r="B2982" s="2"/>
      <c r="Z2982" s="2"/>
    </row>
    <row r="2983" spans="2:26" x14ac:dyDescent="0.35">
      <c r="B2983" s="2"/>
      <c r="Z2983" s="2"/>
    </row>
    <row r="2984" spans="2:26" x14ac:dyDescent="0.35">
      <c r="B2984" s="2"/>
      <c r="Z2984" s="2"/>
    </row>
    <row r="2985" spans="2:26" x14ac:dyDescent="0.35">
      <c r="B2985" s="2"/>
      <c r="Z2985" s="2"/>
    </row>
    <row r="2986" spans="2:26" x14ac:dyDescent="0.35">
      <c r="B2986" s="2"/>
      <c r="Z2986" s="2"/>
    </row>
    <row r="2987" spans="2:26" x14ac:dyDescent="0.35">
      <c r="B2987" s="2"/>
      <c r="Z2987" s="2"/>
    </row>
    <row r="2988" spans="2:26" x14ac:dyDescent="0.35">
      <c r="B2988" s="2"/>
      <c r="Z2988" s="2"/>
    </row>
    <row r="2989" spans="2:26" x14ac:dyDescent="0.35">
      <c r="B2989" s="2"/>
      <c r="Z2989" s="2"/>
    </row>
    <row r="2990" spans="2:26" x14ac:dyDescent="0.35">
      <c r="B2990" s="2"/>
      <c r="Z2990" s="2"/>
    </row>
    <row r="2991" spans="2:26" x14ac:dyDescent="0.35">
      <c r="B2991" s="2"/>
      <c r="Z2991" s="2"/>
    </row>
    <row r="2992" spans="2:26" x14ac:dyDescent="0.35">
      <c r="B2992" s="2"/>
      <c r="Z2992" s="2"/>
    </row>
    <row r="2993" spans="2:26" x14ac:dyDescent="0.35">
      <c r="B2993" s="2"/>
      <c r="Z2993" s="2"/>
    </row>
    <row r="2994" spans="2:26" x14ac:dyDescent="0.35">
      <c r="B2994" s="2"/>
      <c r="Z2994" s="2"/>
    </row>
    <row r="2995" spans="2:26" x14ac:dyDescent="0.35">
      <c r="B2995" s="2"/>
      <c r="Z2995" s="2"/>
    </row>
    <row r="2996" spans="2:26" x14ac:dyDescent="0.35">
      <c r="B2996" s="2"/>
      <c r="Z2996" s="2"/>
    </row>
    <row r="2997" spans="2:26" x14ac:dyDescent="0.35">
      <c r="B2997" s="2"/>
      <c r="Z2997" s="2"/>
    </row>
    <row r="2998" spans="2:26" x14ac:dyDescent="0.35">
      <c r="B2998" s="2"/>
      <c r="Z2998" s="2"/>
    </row>
    <row r="2999" spans="2:26" x14ac:dyDescent="0.35">
      <c r="B2999" s="2"/>
      <c r="Z2999" s="2"/>
    </row>
    <row r="3000" spans="2:26" x14ac:dyDescent="0.35">
      <c r="B3000" s="2"/>
      <c r="Z3000" s="2"/>
    </row>
    <row r="3001" spans="2:26" x14ac:dyDescent="0.35">
      <c r="B3001" s="2"/>
      <c r="Z3001" s="2"/>
    </row>
    <row r="3002" spans="2:26" x14ac:dyDescent="0.35">
      <c r="B3002" s="2"/>
      <c r="Z3002" s="2"/>
    </row>
    <row r="3003" spans="2:26" x14ac:dyDescent="0.35">
      <c r="B3003" s="2"/>
      <c r="Z3003" s="2"/>
    </row>
    <row r="3004" spans="2:26" x14ac:dyDescent="0.35">
      <c r="B3004" s="2"/>
      <c r="Z3004" s="2"/>
    </row>
    <row r="3005" spans="2:26" x14ac:dyDescent="0.35">
      <c r="B3005" s="2"/>
      <c r="Z3005" s="2"/>
    </row>
    <row r="3006" spans="2:26" x14ac:dyDescent="0.35">
      <c r="B3006" s="2"/>
      <c r="Z3006" s="2"/>
    </row>
    <row r="3007" spans="2:26" x14ac:dyDescent="0.35">
      <c r="B3007" s="2"/>
      <c r="Z3007" s="2"/>
    </row>
    <row r="3008" spans="2:26" x14ac:dyDescent="0.35">
      <c r="B3008" s="2"/>
      <c r="Z3008" s="2"/>
    </row>
    <row r="3009" spans="2:26" x14ac:dyDescent="0.35">
      <c r="B3009" s="2"/>
      <c r="Z3009" s="2"/>
    </row>
    <row r="3010" spans="2:26" x14ac:dyDescent="0.35">
      <c r="B3010" s="2"/>
      <c r="Z3010" s="2"/>
    </row>
    <row r="3011" spans="2:26" x14ac:dyDescent="0.35">
      <c r="B3011" s="2"/>
      <c r="Z3011" s="2"/>
    </row>
    <row r="3012" spans="2:26" x14ac:dyDescent="0.35">
      <c r="B3012" s="2"/>
      <c r="Z3012" s="2"/>
    </row>
    <row r="3013" spans="2:26" x14ac:dyDescent="0.35">
      <c r="B3013" s="2"/>
      <c r="Z3013" s="2"/>
    </row>
    <row r="3014" spans="2:26" x14ac:dyDescent="0.35">
      <c r="B3014" s="2"/>
      <c r="Z3014" s="2"/>
    </row>
    <row r="3015" spans="2:26" x14ac:dyDescent="0.35">
      <c r="B3015" s="2"/>
      <c r="Z3015" s="2"/>
    </row>
    <row r="3016" spans="2:26" x14ac:dyDescent="0.35">
      <c r="B3016" s="2"/>
      <c r="Z3016" s="2"/>
    </row>
    <row r="3017" spans="2:26" x14ac:dyDescent="0.35">
      <c r="B3017" s="2"/>
      <c r="Z3017" s="2"/>
    </row>
    <row r="3018" spans="2:26" x14ac:dyDescent="0.35">
      <c r="B3018" s="2"/>
      <c r="Z3018" s="2"/>
    </row>
    <row r="3019" spans="2:26" x14ac:dyDescent="0.35">
      <c r="B3019" s="2"/>
      <c r="Z3019" s="2"/>
    </row>
    <row r="3020" spans="2:26" x14ac:dyDescent="0.35">
      <c r="B3020" s="2"/>
      <c r="Z3020" s="2"/>
    </row>
    <row r="3021" spans="2:26" x14ac:dyDescent="0.35">
      <c r="B3021" s="2"/>
      <c r="Z3021" s="2"/>
    </row>
    <row r="3022" spans="2:26" x14ac:dyDescent="0.35">
      <c r="B3022" s="2"/>
      <c r="Z3022" s="2"/>
    </row>
    <row r="3023" spans="2:26" x14ac:dyDescent="0.35">
      <c r="B3023" s="2"/>
      <c r="Z3023" s="2"/>
    </row>
    <row r="3024" spans="2:26" x14ac:dyDescent="0.35">
      <c r="B3024" s="2"/>
      <c r="Z3024" s="2"/>
    </row>
    <row r="3025" spans="2:26" x14ac:dyDescent="0.35">
      <c r="B3025" s="2"/>
      <c r="Z3025" s="2"/>
    </row>
    <row r="3026" spans="2:26" x14ac:dyDescent="0.35">
      <c r="B3026" s="2"/>
      <c r="Z3026" s="2"/>
    </row>
    <row r="3027" spans="2:26" x14ac:dyDescent="0.35">
      <c r="B3027" s="2"/>
      <c r="Z3027" s="2"/>
    </row>
    <row r="3028" spans="2:26" x14ac:dyDescent="0.35">
      <c r="B3028" s="2"/>
      <c r="Z3028" s="2"/>
    </row>
    <row r="3029" spans="2:26" x14ac:dyDescent="0.35">
      <c r="B3029" s="2"/>
      <c r="Z3029" s="2"/>
    </row>
    <row r="3030" spans="2:26" x14ac:dyDescent="0.35">
      <c r="B3030" s="2"/>
      <c r="Z3030" s="2"/>
    </row>
    <row r="3031" spans="2:26" x14ac:dyDescent="0.35">
      <c r="B3031" s="2"/>
      <c r="Z3031" s="2"/>
    </row>
    <row r="3032" spans="2:26" x14ac:dyDescent="0.35">
      <c r="B3032" s="2"/>
      <c r="Z3032" s="2"/>
    </row>
    <row r="3033" spans="2:26" x14ac:dyDescent="0.35">
      <c r="B3033" s="2"/>
      <c r="Z3033" s="2"/>
    </row>
    <row r="3034" spans="2:26" x14ac:dyDescent="0.35">
      <c r="B3034" s="2"/>
      <c r="Z3034" s="2"/>
    </row>
    <row r="3035" spans="2:26" x14ac:dyDescent="0.35">
      <c r="B3035" s="2"/>
      <c r="Z3035" s="2"/>
    </row>
    <row r="3036" spans="2:26" x14ac:dyDescent="0.35">
      <c r="B3036" s="2"/>
      <c r="Z3036" s="2"/>
    </row>
    <row r="3037" spans="2:26" x14ac:dyDescent="0.35">
      <c r="B3037" s="2"/>
      <c r="Z3037" s="2"/>
    </row>
    <row r="3038" spans="2:26" x14ac:dyDescent="0.35">
      <c r="B3038" s="2"/>
      <c r="Z3038" s="2"/>
    </row>
    <row r="3039" spans="2:26" x14ac:dyDescent="0.35">
      <c r="B3039" s="2"/>
      <c r="Z3039" s="2"/>
    </row>
    <row r="3040" spans="2:26" x14ac:dyDescent="0.35">
      <c r="B3040" s="2"/>
      <c r="Z3040" s="2"/>
    </row>
    <row r="3041" spans="2:26" x14ac:dyDescent="0.35">
      <c r="B3041" s="2"/>
      <c r="Z3041" s="2"/>
    </row>
    <row r="3042" spans="2:26" x14ac:dyDescent="0.35">
      <c r="B3042" s="2"/>
      <c r="Z3042" s="2"/>
    </row>
    <row r="3043" spans="2:26" x14ac:dyDescent="0.35">
      <c r="B3043" s="2"/>
      <c r="Z3043" s="2"/>
    </row>
    <row r="3044" spans="2:26" x14ac:dyDescent="0.35">
      <c r="B3044" s="2"/>
      <c r="Z3044" s="2"/>
    </row>
    <row r="3045" spans="2:26" x14ac:dyDescent="0.35">
      <c r="B3045" s="2"/>
      <c r="Z3045" s="2"/>
    </row>
    <row r="3046" spans="2:26" x14ac:dyDescent="0.35">
      <c r="B3046" s="2"/>
      <c r="Z3046" s="2"/>
    </row>
    <row r="3047" spans="2:26" x14ac:dyDescent="0.35">
      <c r="B3047" s="2"/>
      <c r="Z3047" s="2"/>
    </row>
    <row r="3048" spans="2:26" x14ac:dyDescent="0.35">
      <c r="B3048" s="2"/>
      <c r="Z3048" s="2"/>
    </row>
    <row r="3049" spans="2:26" x14ac:dyDescent="0.35">
      <c r="B3049" s="2"/>
      <c r="Z3049" s="2"/>
    </row>
    <row r="3050" spans="2:26" x14ac:dyDescent="0.35">
      <c r="B3050" s="2"/>
      <c r="Z3050" s="2"/>
    </row>
    <row r="3051" spans="2:26" x14ac:dyDescent="0.35">
      <c r="B3051" s="2"/>
      <c r="Z3051" s="2"/>
    </row>
    <row r="3052" spans="2:26" x14ac:dyDescent="0.35">
      <c r="B3052" s="2"/>
      <c r="Z3052" s="2"/>
    </row>
    <row r="3053" spans="2:26" x14ac:dyDescent="0.35">
      <c r="B3053" s="2"/>
      <c r="Z3053" s="2"/>
    </row>
    <row r="3054" spans="2:26" x14ac:dyDescent="0.35">
      <c r="B3054" s="2"/>
      <c r="Z3054" s="2"/>
    </row>
    <row r="3055" spans="2:26" x14ac:dyDescent="0.35">
      <c r="B3055" s="2"/>
      <c r="Z3055" s="2"/>
    </row>
    <row r="3056" spans="2:26" x14ac:dyDescent="0.35">
      <c r="B3056" s="2"/>
      <c r="Z3056" s="2"/>
    </row>
    <row r="3057" spans="2:26" x14ac:dyDescent="0.35">
      <c r="B3057" s="2"/>
      <c r="Z3057" s="2"/>
    </row>
    <row r="3058" spans="2:26" x14ac:dyDescent="0.35">
      <c r="B3058" s="2"/>
      <c r="Z3058" s="2"/>
    </row>
    <row r="3059" spans="2:26" x14ac:dyDescent="0.35">
      <c r="B3059" s="2"/>
      <c r="Z3059" s="2"/>
    </row>
    <row r="3060" spans="2:26" x14ac:dyDescent="0.35">
      <c r="B3060" s="2"/>
      <c r="Z3060" s="2"/>
    </row>
    <row r="3061" spans="2:26" x14ac:dyDescent="0.35">
      <c r="B3061" s="2"/>
      <c r="Z3061" s="2"/>
    </row>
    <row r="3062" spans="2:26" x14ac:dyDescent="0.35">
      <c r="B3062" s="2"/>
      <c r="Z3062" s="2"/>
    </row>
    <row r="3063" spans="2:26" x14ac:dyDescent="0.35">
      <c r="B3063" s="2"/>
      <c r="Z3063" s="2"/>
    </row>
    <row r="3064" spans="2:26" x14ac:dyDescent="0.35">
      <c r="B3064" s="2"/>
      <c r="Z3064" s="2"/>
    </row>
    <row r="3065" spans="2:26" x14ac:dyDescent="0.35">
      <c r="B3065" s="2"/>
      <c r="Z3065" s="2"/>
    </row>
    <row r="3066" spans="2:26" x14ac:dyDescent="0.35">
      <c r="B3066" s="2"/>
      <c r="Z3066" s="2"/>
    </row>
    <row r="3067" spans="2:26" x14ac:dyDescent="0.35">
      <c r="B3067" s="2"/>
      <c r="Z3067" s="2"/>
    </row>
    <row r="3068" spans="2:26" x14ac:dyDescent="0.35">
      <c r="B3068" s="2"/>
      <c r="Z3068" s="2"/>
    </row>
    <row r="3069" spans="2:26" x14ac:dyDescent="0.35">
      <c r="B3069" s="2"/>
      <c r="Z3069" s="2"/>
    </row>
    <row r="3070" spans="2:26" x14ac:dyDescent="0.35">
      <c r="B3070" s="2"/>
      <c r="Z3070" s="2"/>
    </row>
    <row r="3071" spans="2:26" x14ac:dyDescent="0.35">
      <c r="B3071" s="2"/>
      <c r="Z3071" s="2"/>
    </row>
    <row r="3072" spans="2:26" x14ac:dyDescent="0.35">
      <c r="B3072" s="2"/>
      <c r="Z3072" s="2"/>
    </row>
    <row r="3073" spans="2:26" x14ac:dyDescent="0.35">
      <c r="B3073" s="2"/>
      <c r="Z3073" s="2"/>
    </row>
    <row r="3074" spans="2:26" x14ac:dyDescent="0.35">
      <c r="B3074" s="2"/>
      <c r="Z3074" s="2"/>
    </row>
    <row r="3075" spans="2:26" x14ac:dyDescent="0.35">
      <c r="B3075" s="2"/>
      <c r="Z3075" s="2"/>
    </row>
    <row r="3076" spans="2:26" x14ac:dyDescent="0.35">
      <c r="B3076" s="2"/>
      <c r="Z3076" s="2"/>
    </row>
    <row r="3077" spans="2:26" x14ac:dyDescent="0.35">
      <c r="B3077" s="2"/>
      <c r="Z3077" s="2"/>
    </row>
    <row r="3078" spans="2:26" x14ac:dyDescent="0.35">
      <c r="B3078" s="2"/>
      <c r="Z3078" s="2"/>
    </row>
    <row r="3079" spans="2:26" x14ac:dyDescent="0.35">
      <c r="B3079" s="2"/>
      <c r="Z3079" s="2"/>
    </row>
    <row r="3080" spans="2:26" x14ac:dyDescent="0.35">
      <c r="B3080" s="2"/>
      <c r="Z3080" s="2"/>
    </row>
    <row r="3081" spans="2:26" x14ac:dyDescent="0.35">
      <c r="B3081" s="2"/>
      <c r="Z3081" s="2"/>
    </row>
    <row r="3082" spans="2:26" x14ac:dyDescent="0.35">
      <c r="B3082" s="2"/>
      <c r="Z3082" s="2"/>
    </row>
    <row r="3083" spans="2:26" x14ac:dyDescent="0.35">
      <c r="B3083" s="2"/>
      <c r="Z3083" s="2"/>
    </row>
    <row r="3084" spans="2:26" x14ac:dyDescent="0.35">
      <c r="B3084" s="2"/>
      <c r="Z3084" s="2"/>
    </row>
    <row r="3085" spans="2:26" x14ac:dyDescent="0.35">
      <c r="B3085" s="2"/>
      <c r="Z3085" s="2"/>
    </row>
    <row r="3086" spans="2:26" x14ac:dyDescent="0.35">
      <c r="B3086" s="2"/>
      <c r="Z3086" s="2"/>
    </row>
    <row r="3087" spans="2:26" x14ac:dyDescent="0.35">
      <c r="B3087" s="2"/>
      <c r="Z3087" s="2"/>
    </row>
    <row r="3088" spans="2:26" x14ac:dyDescent="0.35">
      <c r="B3088" s="2"/>
      <c r="Z3088" s="2"/>
    </row>
    <row r="3089" spans="2:26" x14ac:dyDescent="0.35">
      <c r="B3089" s="2"/>
      <c r="Z3089" s="2"/>
    </row>
    <row r="3090" spans="2:26" x14ac:dyDescent="0.35">
      <c r="B3090" s="2"/>
      <c r="Z3090" s="2"/>
    </row>
    <row r="3091" spans="2:26" x14ac:dyDescent="0.35">
      <c r="B3091" s="2"/>
      <c r="Z3091" s="2"/>
    </row>
    <row r="3092" spans="2:26" x14ac:dyDescent="0.35">
      <c r="B3092" s="2"/>
      <c r="Z3092" s="2"/>
    </row>
    <row r="3093" spans="2:26" x14ac:dyDescent="0.35">
      <c r="B3093" s="2"/>
      <c r="Z3093" s="2"/>
    </row>
    <row r="3094" spans="2:26" x14ac:dyDescent="0.35">
      <c r="B3094" s="2"/>
      <c r="Z3094" s="2"/>
    </row>
    <row r="3095" spans="2:26" x14ac:dyDescent="0.35">
      <c r="B3095" s="2"/>
      <c r="Z3095" s="2"/>
    </row>
    <row r="3096" spans="2:26" x14ac:dyDescent="0.35">
      <c r="B3096" s="2"/>
      <c r="Z3096" s="2"/>
    </row>
    <row r="3097" spans="2:26" x14ac:dyDescent="0.35">
      <c r="B3097" s="2"/>
      <c r="Z3097" s="2"/>
    </row>
    <row r="3098" spans="2:26" x14ac:dyDescent="0.35">
      <c r="B3098" s="2"/>
      <c r="Z3098" s="2"/>
    </row>
    <row r="3099" spans="2:26" x14ac:dyDescent="0.35">
      <c r="B3099" s="2"/>
      <c r="Z3099" s="2"/>
    </row>
    <row r="3100" spans="2:26" x14ac:dyDescent="0.35">
      <c r="B3100" s="2"/>
      <c r="Z3100" s="2"/>
    </row>
    <row r="3101" spans="2:26" x14ac:dyDescent="0.35">
      <c r="B3101" s="2"/>
      <c r="Z3101" s="2"/>
    </row>
    <row r="3102" spans="2:26" x14ac:dyDescent="0.35">
      <c r="B3102" s="2"/>
      <c r="Z3102" s="2"/>
    </row>
    <row r="3103" spans="2:26" x14ac:dyDescent="0.35">
      <c r="B3103" s="2"/>
      <c r="Z3103" s="2"/>
    </row>
    <row r="3104" spans="2:26" x14ac:dyDescent="0.35">
      <c r="B3104" s="2"/>
      <c r="Z3104" s="2"/>
    </row>
    <row r="3105" spans="2:26" x14ac:dyDescent="0.35">
      <c r="B3105" s="2"/>
      <c r="Z3105" s="2"/>
    </row>
    <row r="3106" spans="2:26" x14ac:dyDescent="0.35">
      <c r="B3106" s="2"/>
      <c r="Z3106" s="2"/>
    </row>
    <row r="3107" spans="2:26" x14ac:dyDescent="0.35">
      <c r="B3107" s="2"/>
      <c r="Z3107" s="2"/>
    </row>
    <row r="3108" spans="2:26" x14ac:dyDescent="0.35">
      <c r="B3108" s="2"/>
      <c r="Z3108" s="2"/>
    </row>
    <row r="3109" spans="2:26" x14ac:dyDescent="0.35">
      <c r="B3109" s="2"/>
      <c r="Z3109" s="2"/>
    </row>
    <row r="3110" spans="2:26" x14ac:dyDescent="0.35">
      <c r="B3110" s="2"/>
      <c r="Z3110" s="2"/>
    </row>
    <row r="3111" spans="2:26" x14ac:dyDescent="0.35">
      <c r="B3111" s="2"/>
      <c r="Z3111" s="2"/>
    </row>
    <row r="3112" spans="2:26" x14ac:dyDescent="0.35">
      <c r="B3112" s="2"/>
      <c r="Z3112" s="2"/>
    </row>
    <row r="3113" spans="2:26" x14ac:dyDescent="0.35">
      <c r="B3113" s="2"/>
      <c r="Z3113" s="2"/>
    </row>
    <row r="3114" spans="2:26" x14ac:dyDescent="0.35">
      <c r="B3114" s="2"/>
      <c r="Z3114" s="2"/>
    </row>
    <row r="3115" spans="2:26" x14ac:dyDescent="0.35">
      <c r="B3115" s="2"/>
      <c r="Z3115" s="2"/>
    </row>
    <row r="3116" spans="2:26" x14ac:dyDescent="0.35">
      <c r="B3116" s="2"/>
      <c r="Z3116" s="2"/>
    </row>
    <row r="3117" spans="2:26" x14ac:dyDescent="0.35">
      <c r="B3117" s="2"/>
      <c r="Z3117" s="2"/>
    </row>
    <row r="3118" spans="2:26" x14ac:dyDescent="0.35">
      <c r="B3118" s="2"/>
      <c r="Z3118" s="2"/>
    </row>
    <row r="3119" spans="2:26" x14ac:dyDescent="0.35">
      <c r="B3119" s="2"/>
      <c r="Z3119" s="2"/>
    </row>
    <row r="3120" spans="2:26" x14ac:dyDescent="0.35">
      <c r="B3120" s="2"/>
      <c r="Z3120" s="2"/>
    </row>
    <row r="3121" spans="2:26" x14ac:dyDescent="0.35">
      <c r="B3121" s="2"/>
      <c r="Z3121" s="2"/>
    </row>
    <row r="3122" spans="2:26" x14ac:dyDescent="0.35">
      <c r="B3122" s="2"/>
      <c r="Z3122" s="2"/>
    </row>
    <row r="3123" spans="2:26" x14ac:dyDescent="0.35">
      <c r="B3123" s="2"/>
      <c r="Z3123" s="2"/>
    </row>
    <row r="3124" spans="2:26" x14ac:dyDescent="0.35">
      <c r="B3124" s="2"/>
      <c r="Z3124" s="2"/>
    </row>
    <row r="3125" spans="2:26" x14ac:dyDescent="0.35">
      <c r="B3125" s="2"/>
      <c r="Z3125" s="2"/>
    </row>
    <row r="3126" spans="2:26" x14ac:dyDescent="0.35">
      <c r="B3126" s="2"/>
      <c r="Z3126" s="2"/>
    </row>
    <row r="3127" spans="2:26" x14ac:dyDescent="0.35">
      <c r="B3127" s="2"/>
      <c r="Z3127" s="2"/>
    </row>
    <row r="3128" spans="2:26" x14ac:dyDescent="0.35">
      <c r="B3128" s="2"/>
      <c r="Z3128" s="2"/>
    </row>
    <row r="3129" spans="2:26" x14ac:dyDescent="0.35">
      <c r="B3129" s="2"/>
      <c r="Z3129" s="2"/>
    </row>
    <row r="3130" spans="2:26" x14ac:dyDescent="0.35">
      <c r="B3130" s="2"/>
      <c r="Z3130" s="2"/>
    </row>
    <row r="3131" spans="2:26" x14ac:dyDescent="0.35">
      <c r="B3131" s="2"/>
      <c r="Z3131" s="2"/>
    </row>
    <row r="3132" spans="2:26" x14ac:dyDescent="0.35">
      <c r="B3132" s="2"/>
      <c r="Z3132" s="2"/>
    </row>
    <row r="3133" spans="2:26" x14ac:dyDescent="0.35">
      <c r="B3133" s="2"/>
      <c r="Z3133" s="2"/>
    </row>
    <row r="3134" spans="2:26" x14ac:dyDescent="0.35">
      <c r="B3134" s="2"/>
      <c r="Z3134" s="2"/>
    </row>
    <row r="3135" spans="2:26" x14ac:dyDescent="0.35">
      <c r="B3135" s="2"/>
      <c r="Z3135" s="2"/>
    </row>
    <row r="3136" spans="2:26" x14ac:dyDescent="0.35">
      <c r="B3136" s="2"/>
      <c r="Z3136" s="2"/>
    </row>
    <row r="3137" spans="2:26" x14ac:dyDescent="0.35">
      <c r="B3137" s="2"/>
      <c r="Z3137" s="2"/>
    </row>
    <row r="3138" spans="2:26" x14ac:dyDescent="0.35">
      <c r="B3138" s="2"/>
      <c r="Z3138" s="2"/>
    </row>
    <row r="3139" spans="2:26" x14ac:dyDescent="0.35">
      <c r="B3139" s="2"/>
      <c r="Z3139" s="2"/>
    </row>
    <row r="3140" spans="2:26" x14ac:dyDescent="0.35">
      <c r="B3140" s="2"/>
      <c r="Z3140" s="2"/>
    </row>
    <row r="3141" spans="2:26" x14ac:dyDescent="0.35">
      <c r="B3141" s="2"/>
      <c r="Z3141" s="2"/>
    </row>
    <row r="3142" spans="2:26" x14ac:dyDescent="0.35">
      <c r="B3142" s="2"/>
      <c r="Z3142" s="2"/>
    </row>
    <row r="3143" spans="2:26" x14ac:dyDescent="0.35">
      <c r="B3143" s="2"/>
      <c r="Z3143" s="2"/>
    </row>
    <row r="3144" spans="2:26" x14ac:dyDescent="0.35">
      <c r="B3144" s="2"/>
      <c r="Z3144" s="2"/>
    </row>
    <row r="3145" spans="2:26" x14ac:dyDescent="0.35">
      <c r="B3145" s="2"/>
      <c r="Z3145" s="2"/>
    </row>
    <row r="3146" spans="2:26" x14ac:dyDescent="0.35">
      <c r="B3146" s="2"/>
      <c r="Z3146" s="2"/>
    </row>
    <row r="3147" spans="2:26" x14ac:dyDescent="0.35">
      <c r="B3147" s="2"/>
      <c r="Z3147" s="2"/>
    </row>
    <row r="3148" spans="2:26" x14ac:dyDescent="0.35">
      <c r="B3148" s="2"/>
      <c r="Z3148" s="2"/>
    </row>
    <row r="3149" spans="2:26" x14ac:dyDescent="0.35">
      <c r="B3149" s="2"/>
      <c r="Z3149" s="2"/>
    </row>
    <row r="3150" spans="2:26" x14ac:dyDescent="0.35">
      <c r="B3150" s="2"/>
      <c r="Z3150" s="2"/>
    </row>
    <row r="3151" spans="2:26" x14ac:dyDescent="0.35">
      <c r="B3151" s="2"/>
      <c r="Z3151" s="2"/>
    </row>
    <row r="3152" spans="2:26" x14ac:dyDescent="0.35">
      <c r="B3152" s="2"/>
      <c r="Z3152" s="2"/>
    </row>
    <row r="3153" spans="2:26" x14ac:dyDescent="0.35">
      <c r="B3153" s="2"/>
      <c r="Z3153" s="2"/>
    </row>
    <row r="3154" spans="2:26" x14ac:dyDescent="0.35">
      <c r="B3154" s="2"/>
      <c r="Z3154" s="2"/>
    </row>
    <row r="3155" spans="2:26" x14ac:dyDescent="0.35">
      <c r="B3155" s="2"/>
      <c r="Z3155" s="2"/>
    </row>
    <row r="3156" spans="2:26" x14ac:dyDescent="0.35">
      <c r="B3156" s="2"/>
      <c r="Z3156" s="2"/>
    </row>
    <row r="3157" spans="2:26" x14ac:dyDescent="0.35">
      <c r="B3157" s="2"/>
      <c r="Z3157" s="2"/>
    </row>
    <row r="3158" spans="2:26" x14ac:dyDescent="0.35">
      <c r="B3158" s="2"/>
      <c r="Z3158" s="2"/>
    </row>
    <row r="3159" spans="2:26" x14ac:dyDescent="0.35">
      <c r="B3159" s="2"/>
      <c r="Z3159" s="2"/>
    </row>
    <row r="3160" spans="2:26" x14ac:dyDescent="0.35">
      <c r="B3160" s="2"/>
      <c r="Z3160" s="2"/>
    </row>
    <row r="3161" spans="2:26" x14ac:dyDescent="0.35">
      <c r="B3161" s="2"/>
      <c r="Z3161" s="2"/>
    </row>
    <row r="3162" spans="2:26" x14ac:dyDescent="0.35">
      <c r="B3162" s="2"/>
      <c r="Z3162" s="2"/>
    </row>
    <row r="3163" spans="2:26" x14ac:dyDescent="0.35">
      <c r="B3163" s="2"/>
      <c r="Z3163" s="2"/>
    </row>
    <row r="3164" spans="2:26" x14ac:dyDescent="0.35">
      <c r="B3164" s="2"/>
      <c r="Z3164" s="2"/>
    </row>
    <row r="3165" spans="2:26" x14ac:dyDescent="0.35">
      <c r="B3165" s="2"/>
      <c r="Z3165" s="2"/>
    </row>
    <row r="3166" spans="2:26" x14ac:dyDescent="0.35">
      <c r="B3166" s="2"/>
      <c r="Z3166" s="2"/>
    </row>
    <row r="3167" spans="2:26" x14ac:dyDescent="0.35">
      <c r="B3167" s="2"/>
      <c r="Z3167" s="2"/>
    </row>
    <row r="3168" spans="2:26" x14ac:dyDescent="0.35">
      <c r="B3168" s="2"/>
      <c r="Z3168" s="2"/>
    </row>
    <row r="3169" spans="2:26" x14ac:dyDescent="0.35">
      <c r="B3169" s="2"/>
      <c r="Z3169" s="2"/>
    </row>
    <row r="3170" spans="2:26" x14ac:dyDescent="0.35">
      <c r="B3170" s="2"/>
      <c r="Z3170" s="2"/>
    </row>
    <row r="3171" spans="2:26" x14ac:dyDescent="0.35">
      <c r="B3171" s="2"/>
      <c r="Z3171" s="2"/>
    </row>
    <row r="3172" spans="2:26" x14ac:dyDescent="0.35">
      <c r="B3172" s="2"/>
      <c r="Z3172" s="2"/>
    </row>
    <row r="3173" spans="2:26" x14ac:dyDescent="0.35">
      <c r="B3173" s="2"/>
      <c r="Z3173" s="2"/>
    </row>
    <row r="3174" spans="2:26" x14ac:dyDescent="0.35">
      <c r="B3174" s="2"/>
      <c r="Z3174" s="2"/>
    </row>
    <row r="3175" spans="2:26" x14ac:dyDescent="0.35">
      <c r="B3175" s="2"/>
      <c r="Z3175" s="2"/>
    </row>
    <row r="3176" spans="2:26" x14ac:dyDescent="0.35">
      <c r="B3176" s="2"/>
      <c r="Z3176" s="2"/>
    </row>
    <row r="3177" spans="2:26" x14ac:dyDescent="0.35">
      <c r="B3177" s="2"/>
      <c r="Z3177" s="2"/>
    </row>
    <row r="3178" spans="2:26" x14ac:dyDescent="0.35">
      <c r="B3178" s="2"/>
      <c r="Z3178" s="2"/>
    </row>
    <row r="3179" spans="2:26" x14ac:dyDescent="0.35">
      <c r="B3179" s="2"/>
      <c r="Z3179" s="2"/>
    </row>
    <row r="3180" spans="2:26" x14ac:dyDescent="0.35">
      <c r="B3180" s="2"/>
      <c r="Z3180" s="2"/>
    </row>
    <row r="3181" spans="2:26" x14ac:dyDescent="0.35">
      <c r="B3181" s="2"/>
      <c r="Z3181" s="2"/>
    </row>
    <row r="3182" spans="2:26" x14ac:dyDescent="0.35">
      <c r="B3182" s="2"/>
      <c r="Z3182" s="2"/>
    </row>
    <row r="3183" spans="2:26" x14ac:dyDescent="0.35">
      <c r="B3183" s="2"/>
      <c r="Z3183" s="2"/>
    </row>
    <row r="3184" spans="2:26" x14ac:dyDescent="0.35">
      <c r="B3184" s="2"/>
      <c r="Z3184" s="2"/>
    </row>
    <row r="3185" spans="2:26" x14ac:dyDescent="0.35">
      <c r="B3185" s="2"/>
      <c r="Z3185" s="2"/>
    </row>
    <row r="3186" spans="2:26" x14ac:dyDescent="0.35">
      <c r="B3186" s="2"/>
      <c r="Z3186" s="2"/>
    </row>
    <row r="3187" spans="2:26" x14ac:dyDescent="0.35">
      <c r="B3187" s="2"/>
      <c r="Z3187" s="2"/>
    </row>
    <row r="3188" spans="2:26" x14ac:dyDescent="0.35">
      <c r="B3188" s="2"/>
      <c r="Z3188" s="2"/>
    </row>
    <row r="3189" spans="2:26" x14ac:dyDescent="0.35">
      <c r="B3189" s="2"/>
      <c r="Z3189" s="2"/>
    </row>
    <row r="3190" spans="2:26" x14ac:dyDescent="0.35">
      <c r="B3190" s="2"/>
      <c r="Z3190" s="2"/>
    </row>
    <row r="3191" spans="2:26" x14ac:dyDescent="0.35">
      <c r="B3191" s="2"/>
      <c r="Z3191" s="2"/>
    </row>
    <row r="3192" spans="2:26" x14ac:dyDescent="0.35">
      <c r="B3192" s="2"/>
      <c r="Z3192" s="2"/>
    </row>
    <row r="3193" spans="2:26" x14ac:dyDescent="0.35">
      <c r="B3193" s="2"/>
      <c r="Z3193" s="2"/>
    </row>
    <row r="3194" spans="2:26" x14ac:dyDescent="0.35">
      <c r="B3194" s="2"/>
      <c r="Z3194" s="2"/>
    </row>
    <row r="3195" spans="2:26" x14ac:dyDescent="0.35">
      <c r="B3195" s="2"/>
      <c r="Z3195" s="2"/>
    </row>
    <row r="3196" spans="2:26" x14ac:dyDescent="0.35">
      <c r="B3196" s="2"/>
      <c r="Z3196" s="2"/>
    </row>
    <row r="3197" spans="2:26" x14ac:dyDescent="0.35">
      <c r="B3197" s="2"/>
      <c r="Z3197" s="2"/>
    </row>
    <row r="3198" spans="2:26" x14ac:dyDescent="0.35">
      <c r="B3198" s="2"/>
      <c r="Z3198" s="2"/>
    </row>
    <row r="3199" spans="2:26" x14ac:dyDescent="0.35">
      <c r="B3199" s="2"/>
      <c r="Z3199" s="2"/>
    </row>
    <row r="3200" spans="2:26" x14ac:dyDescent="0.35">
      <c r="B3200" s="2"/>
      <c r="Z3200" s="2"/>
    </row>
    <row r="3201" spans="2:26" x14ac:dyDescent="0.35">
      <c r="B3201" s="2"/>
      <c r="Z3201" s="2"/>
    </row>
    <row r="3202" spans="2:26" x14ac:dyDescent="0.35">
      <c r="B3202" s="2"/>
      <c r="Z3202" s="2"/>
    </row>
    <row r="3203" spans="2:26" x14ac:dyDescent="0.35">
      <c r="B3203" s="2"/>
      <c r="Z3203" s="2"/>
    </row>
    <row r="3204" spans="2:26" x14ac:dyDescent="0.35">
      <c r="B3204" s="2"/>
      <c r="Z3204" s="2"/>
    </row>
    <row r="3205" spans="2:26" x14ac:dyDescent="0.35">
      <c r="B3205" s="2"/>
      <c r="Z3205" s="2"/>
    </row>
    <row r="3206" spans="2:26" x14ac:dyDescent="0.35">
      <c r="B3206" s="2"/>
      <c r="Z3206" s="2"/>
    </row>
    <row r="3207" spans="2:26" x14ac:dyDescent="0.35">
      <c r="B3207" s="2"/>
      <c r="Z3207" s="2"/>
    </row>
    <row r="3208" spans="2:26" x14ac:dyDescent="0.35">
      <c r="B3208" s="2"/>
      <c r="Z3208" s="2"/>
    </row>
    <row r="3209" spans="2:26" x14ac:dyDescent="0.35">
      <c r="B3209" s="2"/>
      <c r="Z3209" s="2"/>
    </row>
    <row r="3210" spans="2:26" x14ac:dyDescent="0.35">
      <c r="B3210" s="2"/>
      <c r="Z3210" s="2"/>
    </row>
    <row r="3211" spans="2:26" x14ac:dyDescent="0.35">
      <c r="B3211" s="2"/>
      <c r="Z3211" s="2"/>
    </row>
    <row r="3212" spans="2:26" x14ac:dyDescent="0.35">
      <c r="B3212" s="2"/>
      <c r="Z3212" s="2"/>
    </row>
    <row r="3213" spans="2:26" x14ac:dyDescent="0.35">
      <c r="B3213" s="2"/>
      <c r="Z3213" s="2"/>
    </row>
    <row r="3214" spans="2:26" x14ac:dyDescent="0.35">
      <c r="B3214" s="2"/>
      <c r="Z3214" s="2"/>
    </row>
    <row r="3215" spans="2:26" x14ac:dyDescent="0.35">
      <c r="B3215" s="2"/>
      <c r="Z3215" s="2"/>
    </row>
    <row r="3216" spans="2:26" x14ac:dyDescent="0.35">
      <c r="B3216" s="2"/>
      <c r="Z3216" s="2"/>
    </row>
    <row r="3217" spans="2:26" x14ac:dyDescent="0.35">
      <c r="B3217" s="2"/>
      <c r="Z3217" s="2"/>
    </row>
    <row r="3218" spans="2:26" x14ac:dyDescent="0.35">
      <c r="B3218" s="2"/>
      <c r="Z3218" s="2"/>
    </row>
    <row r="3219" spans="2:26" x14ac:dyDescent="0.35">
      <c r="B3219" s="2"/>
      <c r="Z3219" s="2"/>
    </row>
    <row r="3220" spans="2:26" x14ac:dyDescent="0.35">
      <c r="B3220" s="2"/>
      <c r="Z3220" s="2"/>
    </row>
    <row r="3221" spans="2:26" x14ac:dyDescent="0.35">
      <c r="B3221" s="2"/>
      <c r="Z3221" s="2"/>
    </row>
    <row r="3222" spans="2:26" x14ac:dyDescent="0.35">
      <c r="B3222" s="2"/>
      <c r="Z3222" s="2"/>
    </row>
    <row r="3223" spans="2:26" x14ac:dyDescent="0.35">
      <c r="B3223" s="2"/>
      <c r="Z3223" s="2"/>
    </row>
    <row r="3224" spans="2:26" x14ac:dyDescent="0.35">
      <c r="B3224" s="2"/>
      <c r="Z3224" s="2"/>
    </row>
    <row r="3225" spans="2:26" x14ac:dyDescent="0.35">
      <c r="B3225" s="2"/>
      <c r="Z3225" s="2"/>
    </row>
    <row r="3226" spans="2:26" x14ac:dyDescent="0.35">
      <c r="B3226" s="2"/>
      <c r="Z3226" s="2"/>
    </row>
    <row r="3227" spans="2:26" x14ac:dyDescent="0.35">
      <c r="B3227" s="2"/>
      <c r="Z3227" s="2"/>
    </row>
    <row r="3228" spans="2:26" x14ac:dyDescent="0.35">
      <c r="B3228" s="2"/>
      <c r="Z3228" s="2"/>
    </row>
    <row r="3229" spans="2:26" x14ac:dyDescent="0.35">
      <c r="B3229" s="2"/>
      <c r="Z3229" s="2"/>
    </row>
    <row r="3230" spans="2:26" x14ac:dyDescent="0.35">
      <c r="B3230" s="2"/>
      <c r="Z3230" s="2"/>
    </row>
    <row r="3231" spans="2:26" x14ac:dyDescent="0.35">
      <c r="B3231" s="2"/>
      <c r="Z3231" s="2"/>
    </row>
    <row r="3232" spans="2:26" x14ac:dyDescent="0.35">
      <c r="B3232" s="2"/>
      <c r="Z3232" s="2"/>
    </row>
    <row r="3233" spans="2:26" x14ac:dyDescent="0.35">
      <c r="B3233" s="2"/>
      <c r="Z3233" s="2"/>
    </row>
    <row r="3234" spans="2:26" x14ac:dyDescent="0.35">
      <c r="B3234" s="2"/>
      <c r="Z3234" s="2"/>
    </row>
    <row r="3235" spans="2:26" x14ac:dyDescent="0.35">
      <c r="B3235" s="2"/>
      <c r="Z3235" s="2"/>
    </row>
    <row r="3236" spans="2:26" x14ac:dyDescent="0.35">
      <c r="B3236" s="2"/>
      <c r="Z3236" s="2"/>
    </row>
    <row r="3237" spans="2:26" x14ac:dyDescent="0.35">
      <c r="B3237" s="2"/>
      <c r="Z3237" s="2"/>
    </row>
    <row r="3238" spans="2:26" x14ac:dyDescent="0.35">
      <c r="B3238" s="2"/>
      <c r="Z3238" s="2"/>
    </row>
    <row r="3239" spans="2:26" x14ac:dyDescent="0.35">
      <c r="B3239" s="2"/>
      <c r="Z3239" s="2"/>
    </row>
    <row r="3240" spans="2:26" x14ac:dyDescent="0.35">
      <c r="B3240" s="2"/>
      <c r="Z3240" s="2"/>
    </row>
    <row r="3241" spans="2:26" x14ac:dyDescent="0.35">
      <c r="B3241" s="2"/>
      <c r="Z3241" s="2"/>
    </row>
    <row r="3242" spans="2:26" x14ac:dyDescent="0.35">
      <c r="B3242" s="2"/>
      <c r="Z3242" s="2"/>
    </row>
    <row r="3243" spans="2:26" x14ac:dyDescent="0.35">
      <c r="B3243" s="2"/>
      <c r="Z3243" s="2"/>
    </row>
    <row r="3244" spans="2:26" x14ac:dyDescent="0.35">
      <c r="B3244" s="2"/>
      <c r="Z3244" s="2"/>
    </row>
    <row r="3245" spans="2:26" x14ac:dyDescent="0.35">
      <c r="B3245" s="2"/>
      <c r="Z3245" s="2"/>
    </row>
    <row r="3246" spans="2:26" x14ac:dyDescent="0.35">
      <c r="B3246" s="2"/>
      <c r="Z3246" s="2"/>
    </row>
    <row r="3247" spans="2:26" x14ac:dyDescent="0.35">
      <c r="B3247" s="2"/>
      <c r="Z3247" s="2"/>
    </row>
    <row r="3248" spans="2:26" x14ac:dyDescent="0.35">
      <c r="B3248" s="2"/>
      <c r="Z3248" s="2"/>
    </row>
    <row r="3249" spans="2:26" x14ac:dyDescent="0.35">
      <c r="B3249" s="2"/>
      <c r="Z3249" s="2"/>
    </row>
    <row r="3250" spans="2:26" x14ac:dyDescent="0.35">
      <c r="B3250" s="2"/>
      <c r="Z3250" s="2"/>
    </row>
    <row r="3251" spans="2:26" x14ac:dyDescent="0.35">
      <c r="B3251" s="2"/>
      <c r="Z3251" s="2"/>
    </row>
    <row r="3252" spans="2:26" x14ac:dyDescent="0.35">
      <c r="B3252" s="2"/>
      <c r="Z3252" s="2"/>
    </row>
    <row r="3253" spans="2:26" x14ac:dyDescent="0.35">
      <c r="B3253" s="2"/>
      <c r="Z3253" s="2"/>
    </row>
    <row r="3254" spans="2:26" x14ac:dyDescent="0.35">
      <c r="B3254" s="2"/>
      <c r="Z3254" s="2"/>
    </row>
    <row r="3255" spans="2:26" x14ac:dyDescent="0.35">
      <c r="B3255" s="2"/>
      <c r="Z3255" s="2"/>
    </row>
    <row r="3256" spans="2:26" x14ac:dyDescent="0.35">
      <c r="B3256" s="2"/>
      <c r="Z3256" s="2"/>
    </row>
    <row r="3257" spans="2:26" x14ac:dyDescent="0.35">
      <c r="B3257" s="2"/>
      <c r="Z3257" s="2"/>
    </row>
    <row r="3258" spans="2:26" x14ac:dyDescent="0.35">
      <c r="B3258" s="2"/>
      <c r="Z3258" s="2"/>
    </row>
    <row r="3259" spans="2:26" x14ac:dyDescent="0.35">
      <c r="B3259" s="2"/>
      <c r="Z3259" s="2"/>
    </row>
    <row r="3260" spans="2:26" x14ac:dyDescent="0.35">
      <c r="B3260" s="2"/>
      <c r="Z3260" s="2"/>
    </row>
    <row r="3261" spans="2:26" x14ac:dyDescent="0.35">
      <c r="B3261" s="2"/>
      <c r="Z3261" s="2"/>
    </row>
    <row r="3262" spans="2:26" x14ac:dyDescent="0.35">
      <c r="B3262" s="2"/>
      <c r="Z3262" s="2"/>
    </row>
    <row r="3263" spans="2:26" x14ac:dyDescent="0.35">
      <c r="B3263" s="2"/>
      <c r="Z3263" s="2"/>
    </row>
    <row r="3264" spans="2:26" x14ac:dyDescent="0.35">
      <c r="B3264" s="2"/>
      <c r="Z3264" s="2"/>
    </row>
    <row r="3265" spans="2:26" x14ac:dyDescent="0.35">
      <c r="B3265" s="2"/>
      <c r="Z3265" s="2"/>
    </row>
    <row r="3266" spans="2:26" x14ac:dyDescent="0.35">
      <c r="B3266" s="2"/>
      <c r="Z3266" s="2"/>
    </row>
    <row r="3267" spans="2:26" x14ac:dyDescent="0.35">
      <c r="B3267" s="2"/>
      <c r="Z3267" s="2"/>
    </row>
    <row r="3268" spans="2:26" x14ac:dyDescent="0.35">
      <c r="B3268" s="2"/>
      <c r="Z3268" s="2"/>
    </row>
    <row r="3269" spans="2:26" x14ac:dyDescent="0.35">
      <c r="B3269" s="2"/>
      <c r="Z3269" s="2"/>
    </row>
    <row r="3270" spans="2:26" x14ac:dyDescent="0.35">
      <c r="B3270" s="2"/>
      <c r="Z3270" s="2"/>
    </row>
    <row r="3271" spans="2:26" x14ac:dyDescent="0.35">
      <c r="B3271" s="2"/>
      <c r="Z3271" s="2"/>
    </row>
    <row r="3272" spans="2:26" x14ac:dyDescent="0.35">
      <c r="B3272" s="2"/>
      <c r="Z3272" s="2"/>
    </row>
    <row r="3273" spans="2:26" x14ac:dyDescent="0.35">
      <c r="B3273" s="2"/>
      <c r="Z3273" s="2"/>
    </row>
    <row r="3274" spans="2:26" x14ac:dyDescent="0.35">
      <c r="B3274" s="2"/>
      <c r="Z3274" s="2"/>
    </row>
    <row r="3275" spans="2:26" x14ac:dyDescent="0.35">
      <c r="B3275" s="2"/>
      <c r="Z3275" s="2"/>
    </row>
    <row r="3276" spans="2:26" x14ac:dyDescent="0.35">
      <c r="B3276" s="2"/>
      <c r="Z3276" s="2"/>
    </row>
    <row r="3277" spans="2:26" x14ac:dyDescent="0.35">
      <c r="B3277" s="2"/>
      <c r="Z3277" s="2"/>
    </row>
    <row r="3278" spans="2:26" x14ac:dyDescent="0.35">
      <c r="B3278" s="2"/>
      <c r="Z3278" s="2"/>
    </row>
    <row r="3279" spans="2:26" x14ac:dyDescent="0.35">
      <c r="B3279" s="2"/>
      <c r="Z3279" s="2"/>
    </row>
    <row r="3280" spans="2:26" x14ac:dyDescent="0.35">
      <c r="B3280" s="2"/>
      <c r="Z3280" s="2"/>
    </row>
    <row r="3281" spans="2:26" x14ac:dyDescent="0.35">
      <c r="B3281" s="2"/>
      <c r="Z3281" s="2"/>
    </row>
    <row r="3282" spans="2:26" x14ac:dyDescent="0.35">
      <c r="B3282" s="2"/>
      <c r="Z3282" s="2"/>
    </row>
    <row r="3283" spans="2:26" x14ac:dyDescent="0.35">
      <c r="B3283" s="2"/>
      <c r="Z3283" s="2"/>
    </row>
    <row r="3284" spans="2:26" x14ac:dyDescent="0.35">
      <c r="B3284" s="2"/>
      <c r="Z3284" s="2"/>
    </row>
    <row r="3285" spans="2:26" x14ac:dyDescent="0.35">
      <c r="B3285" s="2"/>
      <c r="Z3285" s="2"/>
    </row>
    <row r="3286" spans="2:26" x14ac:dyDescent="0.35">
      <c r="B3286" s="2"/>
      <c r="Z3286" s="2"/>
    </row>
    <row r="3287" spans="2:26" x14ac:dyDescent="0.35">
      <c r="B3287" s="2"/>
      <c r="Z3287" s="2"/>
    </row>
    <row r="3288" spans="2:26" x14ac:dyDescent="0.35">
      <c r="B3288" s="2"/>
      <c r="Z3288" s="2"/>
    </row>
    <row r="3289" spans="2:26" x14ac:dyDescent="0.35">
      <c r="B3289" s="2"/>
      <c r="Z3289" s="2"/>
    </row>
    <row r="3290" spans="2:26" x14ac:dyDescent="0.35">
      <c r="B3290" s="2"/>
      <c r="Z3290" s="2"/>
    </row>
    <row r="3291" spans="2:26" x14ac:dyDescent="0.35">
      <c r="B3291" s="2"/>
      <c r="Z3291" s="2"/>
    </row>
    <row r="3292" spans="2:26" x14ac:dyDescent="0.35">
      <c r="B3292" s="2"/>
      <c r="Z3292" s="2"/>
    </row>
    <row r="3293" spans="2:26" x14ac:dyDescent="0.35">
      <c r="B3293" s="2"/>
      <c r="Z3293" s="2"/>
    </row>
    <row r="3294" spans="2:26" x14ac:dyDescent="0.35">
      <c r="B3294" s="2"/>
      <c r="Z3294" s="2"/>
    </row>
    <row r="3295" spans="2:26" x14ac:dyDescent="0.35">
      <c r="B3295" s="2"/>
      <c r="Z3295" s="2"/>
    </row>
    <row r="3296" spans="2:26" x14ac:dyDescent="0.35">
      <c r="B3296" s="2"/>
      <c r="Z3296" s="2"/>
    </row>
    <row r="3297" spans="2:26" x14ac:dyDescent="0.35">
      <c r="B3297" s="2"/>
      <c r="Z3297" s="2"/>
    </row>
    <row r="3298" spans="2:26" x14ac:dyDescent="0.35">
      <c r="B3298" s="2"/>
      <c r="Z3298" s="2"/>
    </row>
    <row r="3299" spans="2:26" x14ac:dyDescent="0.35">
      <c r="B3299" s="2"/>
      <c r="Z3299" s="2"/>
    </row>
    <row r="3300" spans="2:26" x14ac:dyDescent="0.35">
      <c r="B3300" s="2"/>
      <c r="Z3300" s="2"/>
    </row>
    <row r="3301" spans="2:26" x14ac:dyDescent="0.35">
      <c r="B3301" s="2"/>
      <c r="Z3301" s="2"/>
    </row>
    <row r="3302" spans="2:26" x14ac:dyDescent="0.35">
      <c r="B3302" s="2"/>
      <c r="Z3302" s="2"/>
    </row>
    <row r="3303" spans="2:26" x14ac:dyDescent="0.35">
      <c r="B3303" s="2"/>
      <c r="Z3303" s="2"/>
    </row>
    <row r="3304" spans="2:26" x14ac:dyDescent="0.35">
      <c r="B3304" s="2"/>
      <c r="Z3304" s="2"/>
    </row>
    <row r="3305" spans="2:26" x14ac:dyDescent="0.35">
      <c r="B3305" s="2"/>
      <c r="Z3305" s="2"/>
    </row>
    <row r="3306" spans="2:26" x14ac:dyDescent="0.35">
      <c r="B3306" s="2"/>
      <c r="Z3306" s="2"/>
    </row>
    <row r="3307" spans="2:26" x14ac:dyDescent="0.35">
      <c r="B3307" s="2"/>
      <c r="Z3307" s="2"/>
    </row>
  </sheetData>
  <sortState xmlns:xlrd2="http://schemas.microsoft.com/office/spreadsheetml/2017/richdata2" ref="D4:O22">
    <sortCondition ref="D4"/>
  </sortState>
  <mergeCells count="34">
    <mergeCell ref="P12:U12"/>
    <mergeCell ref="P9:T9"/>
    <mergeCell ref="P20:S20"/>
    <mergeCell ref="D12:O12"/>
    <mergeCell ref="D13:O13"/>
    <mergeCell ref="D19:O19"/>
    <mergeCell ref="D15:O15"/>
    <mergeCell ref="D14:O14"/>
    <mergeCell ref="D24:O24"/>
    <mergeCell ref="D23:O23"/>
    <mergeCell ref="D22:O22"/>
    <mergeCell ref="D21:O21"/>
    <mergeCell ref="D20:O20"/>
    <mergeCell ref="P6:X6"/>
    <mergeCell ref="P7:X7"/>
    <mergeCell ref="P8:X8"/>
    <mergeCell ref="D5:O5"/>
    <mergeCell ref="P5:X5"/>
    <mergeCell ref="D2:X2"/>
    <mergeCell ref="P17:X17"/>
    <mergeCell ref="P4:X4"/>
    <mergeCell ref="D17:O17"/>
    <mergeCell ref="D18:O18"/>
    <mergeCell ref="D16:O16"/>
    <mergeCell ref="P15:X15"/>
    <mergeCell ref="P16:X16"/>
    <mergeCell ref="P18:X18"/>
    <mergeCell ref="D11:O11"/>
    <mergeCell ref="D9:O9"/>
    <mergeCell ref="D10:O10"/>
    <mergeCell ref="D4:O4"/>
    <mergeCell ref="D6:O6"/>
    <mergeCell ref="D7:O7"/>
    <mergeCell ref="D8:O8"/>
  </mergeCells>
  <hyperlinks>
    <hyperlink ref="P15" r:id="rId1" display="https://especes-exotiques-envahissantes.fr/wp-content/uploads/2024/07/220719_liste_rue_eee.pdf" xr:uid="{00000000-0004-0000-0400-000000000000}"/>
    <hyperlink ref="P23" r:id="rId2" display="https://www.ecologie.gouv.fr/sites/default/files/publications/Th%C3%A9ma%20-%20Guide%20d%E2%80%99aide%20%C3%A0%20la%20d%C3%A9finition%20des%20mesures%20ERC.pdf" xr:uid="{00000000-0004-0000-0400-000001000000}"/>
    <hyperlink ref="P23:X23" r:id="rId3" display="Guide d'aide à la définition des mesures ERC" xr:uid="{00000000-0004-0000-0400-000002000000}"/>
    <hyperlink ref="P6" r:id="rId4" display="https://abc.naturefrance.fr/" xr:uid="{00000000-0004-0000-0400-000003000000}"/>
    <hyperlink ref="P6:X6" r:id="rId5" display="ABC" xr:uid="{00000000-0004-0000-0400-000004000000}"/>
    <hyperlink ref="P7" r:id="rId6" display="https://objectif-paysages.developpement-durable.gouv.fr/carte-interactive-1?poi_atlas=1" xr:uid="{00000000-0004-0000-0400-000005000000}"/>
    <hyperlink ref="P7:X7" r:id="rId7" display="Atlas des payages - carte interactive " xr:uid="{00000000-0004-0000-0400-000006000000}"/>
    <hyperlink ref="P11" r:id="rId8" display="https://inpn.mnhn.fr/docs/ref_habitats/EUNIS_trad_francais.pdf" xr:uid="{00000000-0004-0000-0400-000007000000}"/>
    <hyperlink ref="P11:X11" r:id="rId9" display="Code EUNIS" xr:uid="{00000000-0004-0000-0400-000008000000}"/>
    <hyperlink ref="P10" r:id="rId10" display="https://inpn.mnhn.fr/docs-web/docs/download/410349" xr:uid="{00000000-0004-0000-0400-000009000000}"/>
    <hyperlink ref="P10:X10" r:id="rId11" display="Guide technique de la base de données" xr:uid="{00000000-0004-0000-0400-00000A000000}"/>
    <hyperlink ref="P16" r:id="rId12" display="https://inpn.mnhn.fr/docs/natura2000/Directive_oiseaux_version_2009.pdf" xr:uid="{00000000-0004-0000-0400-00000B000000}"/>
    <hyperlink ref="P16:X16" r:id="rId13" display="Directive Oiseaux" xr:uid="{00000000-0004-0000-0400-00000C000000}"/>
    <hyperlink ref="P21" r:id="rId14" xr:uid="{00000000-0004-0000-0400-00000D000000}"/>
    <hyperlink ref="P18" r:id="rId15" display="https://www.zones-humides.org/sites/default/files/pdf/Gayet%20et%20al.%202023%20Matrice%20de%20trajectoires%20%C3%A9cologiques%20EUNIS%20Version%201%2001092023_compressed.pdf" xr:uid="{00000000-0004-0000-0400-00000E000000}"/>
    <hyperlink ref="P18:X18" r:id="rId16" display="Matrice de transition écologique entre habitats EUNIS" xr:uid="{00000000-0004-0000-0400-00000F000000}"/>
    <hyperlink ref="P20" r:id="rId17" xr:uid="{00000000-0004-0000-0400-000010000000}"/>
    <hyperlink ref="P9" r:id="rId18" xr:uid="{00000000-0004-0000-0400-000011000000}"/>
    <hyperlink ref="P8" r:id="rId19" display="https://www.data.gouv.fr/fr/datasets/corine-land-cover-occupation-des-sols-en-france/" xr:uid="{00000000-0004-0000-0400-000012000000}"/>
    <hyperlink ref="P8:X8" r:id="rId20" display="Occupation des sols en France (CLC)" xr:uid="{00000000-0004-0000-0400-000013000000}"/>
    <hyperlink ref="P14" r:id="rId21" xr:uid="{00000000-0004-0000-0400-000014000000}"/>
    <hyperlink ref="P22" r:id="rId22" xr:uid="{00000000-0004-0000-0400-000015000000}"/>
    <hyperlink ref="P5" r:id="rId23" display="https://reseau-cen.org/annuaire-salaries/" xr:uid="{00000000-0004-0000-0400-000016000000}"/>
    <hyperlink ref="P13" r:id="rId24" location="fonctionnement-dun-sncrr-3" xr:uid="{00000000-0004-0000-0400-000017000000}"/>
    <hyperlink ref="P5:X5" r:id="rId25" display="Annuaire CEN" xr:uid="{00000000-0004-0000-0400-000018000000}"/>
    <hyperlink ref="P17" r:id="rId26" display="https://uicn.fr/liste-rouge-mondiale/" xr:uid="{00000000-0004-0000-0400-000019000000}"/>
    <hyperlink ref="P17:X17" r:id="rId27" display="Liste rouge mondiale (UICN)" xr:uid="{00000000-0004-0000-0400-00001A000000}"/>
    <hyperlink ref="P19" r:id="rId28" xr:uid="{00000000-0004-0000-0400-00001B000000}"/>
    <hyperlink ref="P24" r:id="rId29" xr:uid="{2F35124F-1BBA-482A-AE7B-FC333D886356}"/>
    <hyperlink ref="P12" r:id="rId30" xr:uid="{3D4F1B83-DE9D-47C7-BED0-D4551E00C38B}"/>
  </hyperlinks>
  <pageMargins left="0.7" right="0.7" top="0.75" bottom="0.75" header="0.3" footer="0.3"/>
  <pageSetup paperSize="9" orientation="portrait" r:id="rId3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tabColor theme="2" tint="-0.249977111117893"/>
  </sheetPr>
  <dimension ref="A1:G2624"/>
  <sheetViews>
    <sheetView tabSelected="1" topLeftCell="A32" zoomScale="70" zoomScaleNormal="70" workbookViewId="0">
      <selection activeCell="D32" sqref="D32"/>
    </sheetView>
  </sheetViews>
  <sheetFormatPr baseColWidth="10" defaultColWidth="11.453125" defaultRowHeight="15.5" x14ac:dyDescent="0.35"/>
  <cols>
    <col min="1" max="1" width="5.81640625" style="9" customWidth="1"/>
    <col min="2" max="2" width="5.1796875" style="9" customWidth="1"/>
    <col min="3" max="3" width="41.54296875" style="21" customWidth="1"/>
    <col min="4" max="4" width="184.1796875" style="20" customWidth="1"/>
    <col min="5" max="6" width="3.81640625" style="10" customWidth="1"/>
    <col min="7" max="7" width="5.81640625" style="9" customWidth="1"/>
    <col min="8" max="16384" width="11.453125" style="9"/>
  </cols>
  <sheetData>
    <row r="1" spans="3:7" ht="30.75" customHeight="1" x14ac:dyDescent="0.35"/>
    <row r="2" spans="3:7" ht="39" customHeight="1" x14ac:dyDescent="0.35">
      <c r="C2" s="823" t="s">
        <v>1</v>
      </c>
      <c r="D2" s="823"/>
      <c r="E2" s="16"/>
      <c r="F2" s="16"/>
    </row>
    <row r="3" spans="3:7" ht="9.75" customHeight="1" thickBot="1" x14ac:dyDescent="0.4">
      <c r="C3" s="17"/>
      <c r="D3" s="18"/>
      <c r="E3" s="16"/>
      <c r="F3" s="16"/>
      <c r="G3" s="16"/>
    </row>
    <row r="4" spans="3:7" ht="23.25" customHeight="1" thickBot="1" x14ac:dyDescent="0.4">
      <c r="C4" s="244" t="s">
        <v>121</v>
      </c>
      <c r="D4" s="245" t="s">
        <v>0</v>
      </c>
      <c r="E4" s="14"/>
      <c r="F4" s="16"/>
      <c r="G4" s="16"/>
    </row>
    <row r="5" spans="3:7" ht="40.5" customHeight="1" x14ac:dyDescent="0.35">
      <c r="C5" s="246" t="s">
        <v>11</v>
      </c>
      <c r="D5" s="247" t="s">
        <v>248</v>
      </c>
      <c r="F5" s="16"/>
      <c r="G5" s="16"/>
    </row>
    <row r="6" spans="3:7" ht="55.5" customHeight="1" x14ac:dyDescent="0.35">
      <c r="C6" s="248" t="s">
        <v>5</v>
      </c>
      <c r="D6" s="249" t="s">
        <v>218</v>
      </c>
      <c r="F6" s="16"/>
      <c r="G6" s="16"/>
    </row>
    <row r="7" spans="3:7" ht="83.25" customHeight="1" x14ac:dyDescent="0.35">
      <c r="C7" s="248" t="s">
        <v>157</v>
      </c>
      <c r="D7" s="249" t="s">
        <v>217</v>
      </c>
      <c r="F7" s="16"/>
      <c r="G7" s="16"/>
    </row>
    <row r="8" spans="3:7" ht="49.5" customHeight="1" x14ac:dyDescent="0.35">
      <c r="C8" s="248" t="s">
        <v>54</v>
      </c>
      <c r="D8" s="249" t="s">
        <v>219</v>
      </c>
      <c r="F8" s="16"/>
      <c r="G8" s="16"/>
    </row>
    <row r="9" spans="3:7" ht="42" customHeight="1" x14ac:dyDescent="0.35">
      <c r="C9" s="248" t="s">
        <v>18</v>
      </c>
      <c r="D9" s="250" t="s">
        <v>249</v>
      </c>
      <c r="E9" s="15"/>
      <c r="F9" s="16"/>
      <c r="G9" s="16"/>
    </row>
    <row r="10" spans="3:7" ht="46.5" customHeight="1" x14ac:dyDescent="0.35">
      <c r="C10" s="248" t="s">
        <v>159</v>
      </c>
      <c r="D10" s="251" t="s">
        <v>210</v>
      </c>
      <c r="E10" s="15"/>
      <c r="F10" s="16"/>
      <c r="G10" s="16"/>
    </row>
    <row r="11" spans="3:7" ht="62.25" customHeight="1" x14ac:dyDescent="0.35">
      <c r="C11" s="248" t="s">
        <v>61</v>
      </c>
      <c r="D11" s="251" t="s">
        <v>162</v>
      </c>
      <c r="E11" s="15"/>
      <c r="F11" s="16"/>
      <c r="G11" s="16"/>
    </row>
    <row r="12" spans="3:7" ht="77.25" customHeight="1" x14ac:dyDescent="0.35">
      <c r="C12" s="248" t="s">
        <v>147</v>
      </c>
      <c r="D12" s="251" t="s">
        <v>220</v>
      </c>
      <c r="F12" s="16"/>
      <c r="G12" s="16"/>
    </row>
    <row r="13" spans="3:7" ht="61.5" customHeight="1" x14ac:dyDescent="0.35">
      <c r="C13" s="248" t="s">
        <v>148</v>
      </c>
      <c r="D13" s="251" t="s">
        <v>149</v>
      </c>
      <c r="F13" s="16"/>
      <c r="G13" s="16"/>
    </row>
    <row r="14" spans="3:7" ht="35.25" customHeight="1" x14ac:dyDescent="0.35">
      <c r="C14" s="248" t="s">
        <v>10</v>
      </c>
      <c r="D14" s="249" t="s">
        <v>250</v>
      </c>
      <c r="F14" s="16"/>
      <c r="G14" s="16"/>
    </row>
    <row r="15" spans="3:7" ht="38.25" customHeight="1" x14ac:dyDescent="0.35">
      <c r="C15" s="248" t="s">
        <v>9</v>
      </c>
      <c r="D15" s="249" t="s">
        <v>251</v>
      </c>
      <c r="F15" s="16"/>
      <c r="G15" s="16"/>
    </row>
    <row r="16" spans="3:7" ht="52.5" customHeight="1" x14ac:dyDescent="0.35">
      <c r="C16" s="248" t="s">
        <v>13</v>
      </c>
      <c r="D16" s="251" t="s">
        <v>252</v>
      </c>
      <c r="F16" s="16"/>
      <c r="G16" s="16"/>
    </row>
    <row r="17" spans="3:7" ht="62.25" customHeight="1" x14ac:dyDescent="0.35">
      <c r="C17" s="248" t="s">
        <v>146</v>
      </c>
      <c r="D17" s="251" t="s">
        <v>211</v>
      </c>
      <c r="F17" s="16"/>
      <c r="G17" s="16"/>
    </row>
    <row r="18" spans="3:7" ht="34.5" customHeight="1" x14ac:dyDescent="0.35">
      <c r="C18" s="248" t="s">
        <v>3</v>
      </c>
      <c r="D18" s="251" t="s">
        <v>253</v>
      </c>
      <c r="F18" s="16"/>
      <c r="G18" s="16"/>
    </row>
    <row r="19" spans="3:7" ht="78.75" customHeight="1" x14ac:dyDescent="0.35">
      <c r="C19" s="248" t="s">
        <v>156</v>
      </c>
      <c r="D19" s="251" t="s">
        <v>221</v>
      </c>
      <c r="F19" s="16"/>
      <c r="G19" s="16"/>
    </row>
    <row r="20" spans="3:7" ht="93.75" customHeight="1" x14ac:dyDescent="0.35">
      <c r="C20" s="248" t="s">
        <v>19</v>
      </c>
      <c r="D20" s="251" t="s">
        <v>222</v>
      </c>
      <c r="F20" s="16"/>
      <c r="G20" s="16"/>
    </row>
    <row r="21" spans="3:7" ht="72.75" customHeight="1" x14ac:dyDescent="0.35">
      <c r="C21" s="248" t="s">
        <v>158</v>
      </c>
      <c r="D21" s="251" t="s">
        <v>166</v>
      </c>
      <c r="F21" s="16"/>
      <c r="G21" s="16"/>
    </row>
    <row r="22" spans="3:7" ht="37.5" customHeight="1" x14ac:dyDescent="0.35">
      <c r="C22" s="248" t="s">
        <v>45</v>
      </c>
      <c r="D22" s="251" t="s">
        <v>60</v>
      </c>
      <c r="F22" s="16"/>
      <c r="G22" s="16"/>
    </row>
    <row r="23" spans="3:7" ht="37.5" customHeight="1" x14ac:dyDescent="0.35">
      <c r="C23" s="248" t="s">
        <v>17</v>
      </c>
      <c r="D23" s="251" t="s">
        <v>223</v>
      </c>
      <c r="F23" s="16"/>
      <c r="G23" s="16"/>
    </row>
    <row r="24" spans="3:7" ht="48" customHeight="1" x14ac:dyDescent="0.35">
      <c r="C24" s="248" t="s">
        <v>16</v>
      </c>
      <c r="D24" s="251" t="s">
        <v>163</v>
      </c>
      <c r="F24" s="16"/>
      <c r="G24" s="16"/>
    </row>
    <row r="25" spans="3:7" ht="38.25" customHeight="1" x14ac:dyDescent="0.35">
      <c r="C25" s="248" t="s">
        <v>15</v>
      </c>
      <c r="D25" s="251" t="s">
        <v>254</v>
      </c>
      <c r="F25" s="16"/>
      <c r="G25" s="16"/>
    </row>
    <row r="26" spans="3:7" ht="47.25" customHeight="1" x14ac:dyDescent="0.35">
      <c r="C26" s="248" t="s">
        <v>14</v>
      </c>
      <c r="D26" s="251" t="s">
        <v>255</v>
      </c>
      <c r="F26" s="16"/>
      <c r="G26" s="16"/>
    </row>
    <row r="27" spans="3:7" ht="63.75" customHeight="1" x14ac:dyDescent="0.35">
      <c r="C27" s="248" t="s">
        <v>7</v>
      </c>
      <c r="D27" s="251" t="s">
        <v>224</v>
      </c>
      <c r="F27" s="16"/>
      <c r="G27" s="16"/>
    </row>
    <row r="28" spans="3:7" ht="36.75" customHeight="1" x14ac:dyDescent="0.35">
      <c r="C28" s="248" t="s">
        <v>20</v>
      </c>
      <c r="D28" s="251" t="s">
        <v>226</v>
      </c>
      <c r="F28" s="16"/>
      <c r="G28" s="16"/>
    </row>
    <row r="29" spans="3:7" ht="38.25" customHeight="1" x14ac:dyDescent="0.35">
      <c r="C29" s="248" t="s">
        <v>21</v>
      </c>
      <c r="D29" s="251" t="s">
        <v>225</v>
      </c>
      <c r="F29" s="16"/>
      <c r="G29" s="16"/>
    </row>
    <row r="30" spans="3:7" ht="48.75" customHeight="1" x14ac:dyDescent="0.35">
      <c r="C30" s="248" t="s">
        <v>145</v>
      </c>
      <c r="D30" s="251" t="s">
        <v>228</v>
      </c>
      <c r="F30" s="16"/>
      <c r="G30" s="16"/>
    </row>
    <row r="31" spans="3:7" ht="56.25" customHeight="1" x14ac:dyDescent="0.35">
      <c r="C31" s="248" t="s">
        <v>35</v>
      </c>
      <c r="D31" s="251" t="s">
        <v>256</v>
      </c>
      <c r="F31" s="16"/>
      <c r="G31" s="16"/>
    </row>
    <row r="32" spans="3:7" ht="76.5" customHeight="1" x14ac:dyDescent="0.35">
      <c r="C32" s="248" t="s">
        <v>6</v>
      </c>
      <c r="D32" s="251" t="s">
        <v>164</v>
      </c>
      <c r="F32" s="16"/>
      <c r="G32" s="16"/>
    </row>
    <row r="33" spans="1:7" ht="57.75" customHeight="1" x14ac:dyDescent="0.35">
      <c r="C33" s="248" t="s">
        <v>2</v>
      </c>
      <c r="D33" s="251" t="s">
        <v>59</v>
      </c>
      <c r="F33" s="16"/>
      <c r="G33" s="16"/>
    </row>
    <row r="34" spans="1:7" ht="88.5" customHeight="1" x14ac:dyDescent="0.35">
      <c r="C34" s="248" t="s">
        <v>227</v>
      </c>
      <c r="D34" s="251" t="s">
        <v>229</v>
      </c>
      <c r="F34" s="16"/>
      <c r="G34" s="16"/>
    </row>
    <row r="35" spans="1:7" ht="69.75" customHeight="1" x14ac:dyDescent="0.35">
      <c r="C35" s="248" t="s">
        <v>22</v>
      </c>
      <c r="D35" s="251" t="s">
        <v>212</v>
      </c>
      <c r="F35" s="16"/>
      <c r="G35" s="16"/>
    </row>
    <row r="36" spans="1:7" ht="63.75" customHeight="1" x14ac:dyDescent="0.35">
      <c r="C36" s="250" t="s">
        <v>161</v>
      </c>
      <c r="D36" s="251" t="s">
        <v>420</v>
      </c>
      <c r="F36" s="16"/>
      <c r="G36" s="16"/>
    </row>
    <row r="37" spans="1:7" ht="36" customHeight="1" x14ac:dyDescent="0.35">
      <c r="C37" s="248" t="s">
        <v>23</v>
      </c>
      <c r="D37" s="251" t="s">
        <v>257</v>
      </c>
      <c r="F37" s="16"/>
      <c r="G37" s="16"/>
    </row>
    <row r="38" spans="1:7" ht="61.5" customHeight="1" x14ac:dyDescent="0.35">
      <c r="C38" s="248" t="s">
        <v>8</v>
      </c>
      <c r="D38" s="251" t="s">
        <v>259</v>
      </c>
      <c r="F38" s="16"/>
      <c r="G38" s="16"/>
    </row>
    <row r="39" spans="1:7" ht="50.25" customHeight="1" x14ac:dyDescent="0.35">
      <c r="C39" s="248" t="s">
        <v>12</v>
      </c>
      <c r="D39" s="251" t="s">
        <v>258</v>
      </c>
      <c r="F39" s="16"/>
      <c r="G39" s="16"/>
    </row>
    <row r="40" spans="1:7" ht="75.75" customHeight="1" x14ac:dyDescent="0.35">
      <c r="C40" s="248" t="s">
        <v>4</v>
      </c>
      <c r="D40" s="251" t="s">
        <v>230</v>
      </c>
      <c r="F40" s="16"/>
      <c r="G40" s="16"/>
    </row>
    <row r="41" spans="1:7" ht="49.5" customHeight="1" x14ac:dyDescent="0.35">
      <c r="C41" s="250" t="s">
        <v>231</v>
      </c>
      <c r="D41" s="251" t="s">
        <v>260</v>
      </c>
      <c r="F41" s="16"/>
      <c r="G41" s="16"/>
    </row>
    <row r="42" spans="1:7" ht="25" customHeight="1" x14ac:dyDescent="0.35">
      <c r="D42" s="140"/>
      <c r="F42" s="16"/>
      <c r="G42" s="16"/>
    </row>
    <row r="43" spans="1:7" ht="30.75" customHeight="1" x14ac:dyDescent="0.35">
      <c r="C43" s="9"/>
      <c r="D43" s="10"/>
      <c r="E43" s="9"/>
      <c r="F43" s="16"/>
      <c r="G43" s="16"/>
    </row>
    <row r="44" spans="1:7" ht="20.149999999999999" customHeight="1" x14ac:dyDescent="0.35">
      <c r="A44" s="10"/>
      <c r="C44" s="10"/>
      <c r="D44" s="10"/>
      <c r="E44" s="9"/>
      <c r="F44" s="9"/>
    </row>
    <row r="45" spans="1:7" ht="20.149999999999999" customHeight="1" x14ac:dyDescent="0.35">
      <c r="A45" s="10"/>
      <c r="C45" s="10"/>
      <c r="D45" s="10"/>
      <c r="E45" s="9"/>
      <c r="F45" s="9"/>
    </row>
    <row r="46" spans="1:7" ht="20.149999999999999" customHeight="1" x14ac:dyDescent="0.35">
      <c r="A46" s="10"/>
      <c r="C46" s="10"/>
      <c r="D46" s="10"/>
      <c r="E46" s="9"/>
      <c r="F46" s="9"/>
    </row>
    <row r="47" spans="1:7" ht="20.149999999999999" customHeight="1" x14ac:dyDescent="0.35">
      <c r="A47" s="10"/>
      <c r="C47" s="10"/>
      <c r="D47" s="10"/>
      <c r="E47" s="9"/>
      <c r="F47" s="9"/>
    </row>
    <row r="48" spans="1:7" ht="20.149999999999999" customHeight="1" x14ac:dyDescent="0.35">
      <c r="A48" s="10"/>
      <c r="C48" s="10"/>
      <c r="D48" s="10"/>
      <c r="E48" s="9"/>
      <c r="F48" s="9"/>
    </row>
    <row r="49" spans="1:6" ht="20.149999999999999" customHeight="1" x14ac:dyDescent="0.35">
      <c r="A49" s="10"/>
      <c r="C49" s="10"/>
      <c r="D49" s="10"/>
      <c r="E49" s="9"/>
      <c r="F49" s="9"/>
    </row>
    <row r="50" spans="1:6" ht="20.149999999999999" customHeight="1" x14ac:dyDescent="0.35">
      <c r="A50" s="10"/>
      <c r="C50" s="10"/>
      <c r="D50" s="10"/>
      <c r="E50" s="9"/>
      <c r="F50" s="9"/>
    </row>
    <row r="51" spans="1:6" ht="20.149999999999999" customHeight="1" x14ac:dyDescent="0.35">
      <c r="A51" s="10"/>
      <c r="C51" s="10"/>
      <c r="D51" s="10"/>
      <c r="E51" s="9"/>
      <c r="F51" s="9"/>
    </row>
    <row r="52" spans="1:6" ht="20.149999999999999" customHeight="1" x14ac:dyDescent="0.35">
      <c r="A52" s="10"/>
      <c r="C52" s="10"/>
      <c r="D52" s="10"/>
      <c r="E52" s="9"/>
      <c r="F52" s="9"/>
    </row>
    <row r="53" spans="1:6" ht="20.149999999999999" customHeight="1" x14ac:dyDescent="0.35">
      <c r="A53" s="10"/>
      <c r="C53" s="10"/>
      <c r="D53" s="10"/>
      <c r="E53" s="9"/>
      <c r="F53" s="9"/>
    </row>
    <row r="54" spans="1:6" ht="20.149999999999999" customHeight="1" x14ac:dyDescent="0.35">
      <c r="A54" s="10"/>
      <c r="C54" s="10"/>
      <c r="D54" s="10"/>
      <c r="E54" s="9"/>
      <c r="F54" s="9"/>
    </row>
    <row r="55" spans="1:6" ht="13" x14ac:dyDescent="0.35">
      <c r="A55" s="10"/>
      <c r="C55" s="10"/>
      <c r="D55" s="10"/>
      <c r="E55" s="9"/>
      <c r="F55" s="9"/>
    </row>
    <row r="56" spans="1:6" ht="13" x14ac:dyDescent="0.35">
      <c r="A56" s="10"/>
      <c r="C56" s="10"/>
      <c r="D56" s="10"/>
      <c r="E56" s="9"/>
      <c r="F56" s="9"/>
    </row>
    <row r="57" spans="1:6" x14ac:dyDescent="0.35">
      <c r="A57" s="10"/>
    </row>
    <row r="58" spans="1:6" x14ac:dyDescent="0.35">
      <c r="A58" s="10"/>
      <c r="E58" s="9"/>
      <c r="F58" s="9"/>
    </row>
    <row r="59" spans="1:6" x14ac:dyDescent="0.35">
      <c r="A59" s="10"/>
    </row>
    <row r="60" spans="1:6" x14ac:dyDescent="0.35">
      <c r="A60" s="10"/>
    </row>
    <row r="61" spans="1:6" x14ac:dyDescent="0.35">
      <c r="A61" s="10"/>
    </row>
    <row r="62" spans="1:6" x14ac:dyDescent="0.35">
      <c r="A62" s="10"/>
    </row>
    <row r="63" spans="1:6" x14ac:dyDescent="0.35">
      <c r="A63" s="10"/>
    </row>
    <row r="64" spans="1:6" x14ac:dyDescent="0.35">
      <c r="A64" s="10"/>
    </row>
    <row r="65" spans="1:1" x14ac:dyDescent="0.35">
      <c r="A65" s="10"/>
    </row>
    <row r="66" spans="1:1" x14ac:dyDescent="0.35">
      <c r="A66" s="10"/>
    </row>
    <row r="67" spans="1:1" x14ac:dyDescent="0.35">
      <c r="A67" s="10"/>
    </row>
    <row r="68" spans="1:1" x14ac:dyDescent="0.35">
      <c r="A68" s="10"/>
    </row>
    <row r="69" spans="1:1" x14ac:dyDescent="0.35">
      <c r="A69" s="10"/>
    </row>
    <row r="70" spans="1:1" x14ac:dyDescent="0.35">
      <c r="A70" s="10"/>
    </row>
    <row r="71" spans="1:1" x14ac:dyDescent="0.35">
      <c r="A71" s="10"/>
    </row>
    <row r="72" spans="1:1" x14ac:dyDescent="0.35">
      <c r="A72" s="10"/>
    </row>
    <row r="73" spans="1:1" x14ac:dyDescent="0.35">
      <c r="A73" s="10"/>
    </row>
    <row r="74" spans="1:1" x14ac:dyDescent="0.35">
      <c r="A74" s="10"/>
    </row>
    <row r="75" spans="1:1" x14ac:dyDescent="0.35">
      <c r="A75" s="10"/>
    </row>
    <row r="76" spans="1:1" x14ac:dyDescent="0.35">
      <c r="A76" s="10"/>
    </row>
    <row r="77" spans="1:1" x14ac:dyDescent="0.35">
      <c r="A77" s="10"/>
    </row>
    <row r="78" spans="1:1" x14ac:dyDescent="0.35">
      <c r="A78" s="10"/>
    </row>
    <row r="79" spans="1:1" x14ac:dyDescent="0.35">
      <c r="A79" s="10"/>
    </row>
    <row r="80" spans="1:1" x14ac:dyDescent="0.35">
      <c r="A80" s="10"/>
    </row>
    <row r="81" spans="1:1" x14ac:dyDescent="0.35">
      <c r="A81" s="10"/>
    </row>
    <row r="82" spans="1:1" x14ac:dyDescent="0.35">
      <c r="A82" s="10"/>
    </row>
    <row r="83" spans="1:1" x14ac:dyDescent="0.35">
      <c r="A83" s="10"/>
    </row>
    <row r="84" spans="1:1" x14ac:dyDescent="0.35">
      <c r="A84" s="10"/>
    </row>
    <row r="85" spans="1:1" x14ac:dyDescent="0.35">
      <c r="A85" s="10"/>
    </row>
    <row r="86" spans="1:1" x14ac:dyDescent="0.35">
      <c r="A86" s="10"/>
    </row>
    <row r="87" spans="1:1" x14ac:dyDescent="0.35">
      <c r="A87" s="10"/>
    </row>
    <row r="88" spans="1:1" x14ac:dyDescent="0.35">
      <c r="A88" s="10"/>
    </row>
    <row r="89" spans="1:1" x14ac:dyDescent="0.35">
      <c r="A89" s="10"/>
    </row>
    <row r="90" spans="1:1" x14ac:dyDescent="0.35">
      <c r="A90" s="10"/>
    </row>
    <row r="91" spans="1:1" x14ac:dyDescent="0.35">
      <c r="A91" s="10"/>
    </row>
    <row r="92" spans="1:1" x14ac:dyDescent="0.35">
      <c r="A92" s="10"/>
    </row>
    <row r="93" spans="1:1" x14ac:dyDescent="0.35">
      <c r="A93" s="10"/>
    </row>
    <row r="94" spans="1:1" x14ac:dyDescent="0.35">
      <c r="A94" s="10"/>
    </row>
    <row r="95" spans="1:1" x14ac:dyDescent="0.35">
      <c r="A95" s="10"/>
    </row>
    <row r="96" spans="1:1" x14ac:dyDescent="0.35">
      <c r="A96" s="10"/>
    </row>
    <row r="97" spans="1:1" x14ac:dyDescent="0.35">
      <c r="A97" s="10"/>
    </row>
    <row r="98" spans="1:1" x14ac:dyDescent="0.35">
      <c r="A98" s="10"/>
    </row>
    <row r="99" spans="1:1" x14ac:dyDescent="0.35">
      <c r="A99" s="10"/>
    </row>
    <row r="100" spans="1:1" x14ac:dyDescent="0.35">
      <c r="A100" s="10"/>
    </row>
    <row r="101" spans="1:1" x14ac:dyDescent="0.35">
      <c r="A101" s="10"/>
    </row>
    <row r="102" spans="1:1" x14ac:dyDescent="0.35">
      <c r="A102" s="10"/>
    </row>
    <row r="103" spans="1:1" x14ac:dyDescent="0.35">
      <c r="A103" s="10"/>
    </row>
    <row r="104" spans="1:1" x14ac:dyDescent="0.35">
      <c r="A104" s="10"/>
    </row>
    <row r="105" spans="1:1" x14ac:dyDescent="0.35">
      <c r="A105" s="10"/>
    </row>
    <row r="106" spans="1:1" x14ac:dyDescent="0.35">
      <c r="A106" s="10"/>
    </row>
    <row r="107" spans="1:1" x14ac:dyDescent="0.35">
      <c r="A107" s="10"/>
    </row>
    <row r="108" spans="1:1" x14ac:dyDescent="0.35">
      <c r="A108" s="10"/>
    </row>
    <row r="109" spans="1:1" x14ac:dyDescent="0.35">
      <c r="A109" s="10"/>
    </row>
    <row r="110" spans="1:1" x14ac:dyDescent="0.35">
      <c r="A110" s="10"/>
    </row>
    <row r="111" spans="1:1" x14ac:dyDescent="0.35">
      <c r="A111" s="10"/>
    </row>
    <row r="112" spans="1:1" x14ac:dyDescent="0.35">
      <c r="A112" s="10"/>
    </row>
    <row r="113" spans="1:1" x14ac:dyDescent="0.35">
      <c r="A113" s="10"/>
    </row>
    <row r="114" spans="1:1" x14ac:dyDescent="0.35">
      <c r="A114" s="10"/>
    </row>
    <row r="115" spans="1:1" x14ac:dyDescent="0.35">
      <c r="A115" s="10"/>
    </row>
    <row r="116" spans="1:1" x14ac:dyDescent="0.35">
      <c r="A116" s="10"/>
    </row>
    <row r="117" spans="1:1" x14ac:dyDescent="0.35">
      <c r="A117" s="10"/>
    </row>
    <row r="118" spans="1:1" x14ac:dyDescent="0.35">
      <c r="A118" s="10"/>
    </row>
    <row r="119" spans="1:1" x14ac:dyDescent="0.35">
      <c r="A119" s="10"/>
    </row>
    <row r="120" spans="1:1" x14ac:dyDescent="0.35">
      <c r="A120" s="10"/>
    </row>
    <row r="121" spans="1:1" x14ac:dyDescent="0.35">
      <c r="A121" s="10"/>
    </row>
    <row r="122" spans="1:1" x14ac:dyDescent="0.35">
      <c r="A122" s="10"/>
    </row>
    <row r="123" spans="1:1" x14ac:dyDescent="0.35">
      <c r="A123" s="10"/>
    </row>
    <row r="124" spans="1:1" x14ac:dyDescent="0.35">
      <c r="A124" s="10"/>
    </row>
    <row r="125" spans="1:1" x14ac:dyDescent="0.35">
      <c r="A125" s="10"/>
    </row>
    <row r="126" spans="1:1" x14ac:dyDescent="0.35">
      <c r="A126" s="10"/>
    </row>
    <row r="127" spans="1:1" x14ac:dyDescent="0.35">
      <c r="A127" s="10"/>
    </row>
    <row r="128" spans="1:1" x14ac:dyDescent="0.35">
      <c r="A128" s="10"/>
    </row>
    <row r="129" spans="1:1" x14ac:dyDescent="0.35">
      <c r="A129" s="10"/>
    </row>
    <row r="130" spans="1:1" x14ac:dyDescent="0.35">
      <c r="A130" s="10"/>
    </row>
    <row r="131" spans="1:1" x14ac:dyDescent="0.35">
      <c r="A131" s="10"/>
    </row>
    <row r="132" spans="1:1" x14ac:dyDescent="0.35">
      <c r="A132" s="10"/>
    </row>
    <row r="133" spans="1:1" x14ac:dyDescent="0.35">
      <c r="A133" s="10"/>
    </row>
    <row r="134" spans="1:1" x14ac:dyDescent="0.35">
      <c r="A134" s="10"/>
    </row>
    <row r="135" spans="1:1" x14ac:dyDescent="0.35">
      <c r="A135" s="10"/>
    </row>
    <row r="136" spans="1:1" x14ac:dyDescent="0.35">
      <c r="A136" s="10"/>
    </row>
    <row r="137" spans="1:1" x14ac:dyDescent="0.35">
      <c r="A137" s="10"/>
    </row>
    <row r="138" spans="1:1" x14ac:dyDescent="0.35">
      <c r="A138" s="10"/>
    </row>
    <row r="139" spans="1:1" x14ac:dyDescent="0.35">
      <c r="A139" s="10"/>
    </row>
    <row r="140" spans="1:1" x14ac:dyDescent="0.35">
      <c r="A140" s="10"/>
    </row>
    <row r="141" spans="1:1" x14ac:dyDescent="0.35">
      <c r="A141" s="10"/>
    </row>
    <row r="142" spans="1:1" x14ac:dyDescent="0.35">
      <c r="A142" s="10"/>
    </row>
    <row r="143" spans="1:1" x14ac:dyDescent="0.35">
      <c r="A143" s="10"/>
    </row>
    <row r="144" spans="1:1" x14ac:dyDescent="0.35">
      <c r="A144" s="10"/>
    </row>
    <row r="145" spans="1:1" x14ac:dyDescent="0.35">
      <c r="A145" s="10"/>
    </row>
    <row r="146" spans="1:1" x14ac:dyDescent="0.35">
      <c r="A146" s="10"/>
    </row>
    <row r="147" spans="1:1" x14ac:dyDescent="0.35">
      <c r="A147" s="10"/>
    </row>
    <row r="148" spans="1:1" x14ac:dyDescent="0.35">
      <c r="A148" s="10"/>
    </row>
    <row r="149" spans="1:1" x14ac:dyDescent="0.35">
      <c r="A149" s="10"/>
    </row>
    <row r="150" spans="1:1" x14ac:dyDescent="0.35">
      <c r="A150" s="10"/>
    </row>
    <row r="151" spans="1:1" x14ac:dyDescent="0.35">
      <c r="A151" s="10"/>
    </row>
    <row r="152" spans="1:1" x14ac:dyDescent="0.35">
      <c r="A152" s="10"/>
    </row>
    <row r="153" spans="1:1" x14ac:dyDescent="0.35">
      <c r="A153" s="10"/>
    </row>
    <row r="154" spans="1:1" x14ac:dyDescent="0.35">
      <c r="A154" s="10"/>
    </row>
    <row r="155" spans="1:1" x14ac:dyDescent="0.35">
      <c r="A155" s="10"/>
    </row>
    <row r="156" spans="1:1" x14ac:dyDescent="0.35">
      <c r="A156" s="10"/>
    </row>
    <row r="157" spans="1:1" x14ac:dyDescent="0.35">
      <c r="A157" s="10"/>
    </row>
    <row r="158" spans="1:1" x14ac:dyDescent="0.35">
      <c r="A158" s="10"/>
    </row>
    <row r="159" spans="1:1" x14ac:dyDescent="0.35">
      <c r="A159" s="10"/>
    </row>
    <row r="160" spans="1:1" x14ac:dyDescent="0.35">
      <c r="A160" s="10"/>
    </row>
    <row r="161" spans="1:1" x14ac:dyDescent="0.35">
      <c r="A161" s="10"/>
    </row>
    <row r="162" spans="1:1" x14ac:dyDescent="0.35">
      <c r="A162" s="10"/>
    </row>
    <row r="163" spans="1:1" x14ac:dyDescent="0.35">
      <c r="A163" s="10"/>
    </row>
    <row r="164" spans="1:1" x14ac:dyDescent="0.35">
      <c r="A164" s="10"/>
    </row>
    <row r="165" spans="1:1" x14ac:dyDescent="0.35">
      <c r="A165" s="10"/>
    </row>
    <row r="166" spans="1:1" x14ac:dyDescent="0.35">
      <c r="A166" s="10"/>
    </row>
    <row r="167" spans="1:1" x14ac:dyDescent="0.35">
      <c r="A167" s="10"/>
    </row>
    <row r="168" spans="1:1" x14ac:dyDescent="0.35">
      <c r="A168" s="10"/>
    </row>
    <row r="169" spans="1:1" x14ac:dyDescent="0.35">
      <c r="A169" s="10"/>
    </row>
    <row r="170" spans="1:1" x14ac:dyDescent="0.35">
      <c r="A170" s="10"/>
    </row>
    <row r="171" spans="1:1" x14ac:dyDescent="0.35">
      <c r="A171" s="10"/>
    </row>
    <row r="172" spans="1:1" x14ac:dyDescent="0.35">
      <c r="A172" s="10"/>
    </row>
    <row r="173" spans="1:1" x14ac:dyDescent="0.35">
      <c r="A173" s="10"/>
    </row>
    <row r="174" spans="1:1" x14ac:dyDescent="0.35">
      <c r="A174" s="10"/>
    </row>
    <row r="175" spans="1:1" x14ac:dyDescent="0.35">
      <c r="A175" s="10"/>
    </row>
    <row r="176" spans="1:1" x14ac:dyDescent="0.35">
      <c r="A176" s="10"/>
    </row>
    <row r="177" spans="1:1" x14ac:dyDescent="0.35">
      <c r="A177" s="10"/>
    </row>
    <row r="178" spans="1:1" x14ac:dyDescent="0.35">
      <c r="A178" s="10"/>
    </row>
    <row r="179" spans="1:1" x14ac:dyDescent="0.35">
      <c r="A179" s="10"/>
    </row>
    <row r="180" spans="1:1" x14ac:dyDescent="0.35">
      <c r="A180" s="10"/>
    </row>
    <row r="181" spans="1:1" x14ac:dyDescent="0.35">
      <c r="A181" s="10"/>
    </row>
    <row r="182" spans="1:1" x14ac:dyDescent="0.35">
      <c r="A182" s="10"/>
    </row>
    <row r="183" spans="1:1" x14ac:dyDescent="0.35">
      <c r="A183" s="10"/>
    </row>
    <row r="184" spans="1:1" x14ac:dyDescent="0.35">
      <c r="A184" s="10"/>
    </row>
    <row r="185" spans="1:1" x14ac:dyDescent="0.35">
      <c r="A185" s="10"/>
    </row>
    <row r="186" spans="1:1" x14ac:dyDescent="0.35">
      <c r="A186" s="10"/>
    </row>
    <row r="187" spans="1:1" x14ac:dyDescent="0.35">
      <c r="A187" s="10"/>
    </row>
    <row r="188" spans="1:1" x14ac:dyDescent="0.35">
      <c r="A188" s="10"/>
    </row>
    <row r="189" spans="1:1" x14ac:dyDescent="0.35">
      <c r="A189" s="10"/>
    </row>
    <row r="190" spans="1:1" x14ac:dyDescent="0.35">
      <c r="A190" s="10"/>
    </row>
    <row r="191" spans="1:1" x14ac:dyDescent="0.35">
      <c r="A191" s="10"/>
    </row>
    <row r="192" spans="1:1" x14ac:dyDescent="0.35">
      <c r="A192" s="10"/>
    </row>
    <row r="193" spans="1:1" x14ac:dyDescent="0.35">
      <c r="A193" s="10"/>
    </row>
    <row r="194" spans="1:1" x14ac:dyDescent="0.35">
      <c r="A194" s="10"/>
    </row>
    <row r="195" spans="1:1" x14ac:dyDescent="0.35">
      <c r="A195" s="10"/>
    </row>
    <row r="196" spans="1:1" x14ac:dyDescent="0.35">
      <c r="A196" s="10"/>
    </row>
    <row r="197" spans="1:1" x14ac:dyDescent="0.35">
      <c r="A197" s="10"/>
    </row>
    <row r="198" spans="1:1" x14ac:dyDescent="0.35">
      <c r="A198" s="10"/>
    </row>
    <row r="199" spans="1:1" x14ac:dyDescent="0.35">
      <c r="A199" s="10"/>
    </row>
    <row r="200" spans="1:1" x14ac:dyDescent="0.35">
      <c r="A200" s="10"/>
    </row>
    <row r="201" spans="1:1" x14ac:dyDescent="0.35">
      <c r="A201" s="10"/>
    </row>
    <row r="202" spans="1:1" x14ac:dyDescent="0.35">
      <c r="A202" s="10"/>
    </row>
    <row r="203" spans="1:1" x14ac:dyDescent="0.35">
      <c r="A203" s="10"/>
    </row>
    <row r="204" spans="1:1" x14ac:dyDescent="0.35">
      <c r="A204" s="10"/>
    </row>
    <row r="205" spans="1:1" x14ac:dyDescent="0.35">
      <c r="A205" s="10"/>
    </row>
    <row r="206" spans="1:1" x14ac:dyDescent="0.35">
      <c r="A206" s="10"/>
    </row>
    <row r="207" spans="1:1" x14ac:dyDescent="0.35">
      <c r="A207" s="10"/>
    </row>
    <row r="208" spans="1:1" x14ac:dyDescent="0.35">
      <c r="A208" s="10"/>
    </row>
    <row r="209" spans="1:1" x14ac:dyDescent="0.35">
      <c r="A209" s="10"/>
    </row>
    <row r="210" spans="1:1" x14ac:dyDescent="0.35">
      <c r="A210" s="10"/>
    </row>
    <row r="211" spans="1:1" x14ac:dyDescent="0.35">
      <c r="A211" s="10"/>
    </row>
    <row r="212" spans="1:1" x14ac:dyDescent="0.35">
      <c r="A212" s="10"/>
    </row>
    <row r="213" spans="1:1" x14ac:dyDescent="0.35">
      <c r="A213" s="10"/>
    </row>
    <row r="214" spans="1:1" x14ac:dyDescent="0.35">
      <c r="A214" s="10"/>
    </row>
    <row r="215" spans="1:1" x14ac:dyDescent="0.35">
      <c r="A215" s="10"/>
    </row>
    <row r="216" spans="1:1" x14ac:dyDescent="0.35">
      <c r="A216" s="10"/>
    </row>
    <row r="217" spans="1:1" x14ac:dyDescent="0.35">
      <c r="A217" s="10"/>
    </row>
    <row r="218" spans="1:1" x14ac:dyDescent="0.35">
      <c r="A218" s="10"/>
    </row>
    <row r="219" spans="1:1" x14ac:dyDescent="0.35">
      <c r="A219" s="10"/>
    </row>
    <row r="220" spans="1:1" x14ac:dyDescent="0.35">
      <c r="A220" s="10"/>
    </row>
    <row r="221" spans="1:1" x14ac:dyDescent="0.35">
      <c r="A221" s="10"/>
    </row>
    <row r="222" spans="1:1" x14ac:dyDescent="0.35">
      <c r="A222" s="10"/>
    </row>
    <row r="223" spans="1:1" x14ac:dyDescent="0.35">
      <c r="A223" s="10"/>
    </row>
    <row r="224" spans="1:1" x14ac:dyDescent="0.35">
      <c r="A224" s="10"/>
    </row>
    <row r="225" spans="1:1" x14ac:dyDescent="0.35">
      <c r="A225" s="10"/>
    </row>
    <row r="226" spans="1:1" x14ac:dyDescent="0.35">
      <c r="A226" s="10"/>
    </row>
    <row r="227" spans="1:1" x14ac:dyDescent="0.35">
      <c r="A227" s="10"/>
    </row>
    <row r="228" spans="1:1" x14ac:dyDescent="0.35">
      <c r="A228" s="10"/>
    </row>
    <row r="229" spans="1:1" x14ac:dyDescent="0.35">
      <c r="A229" s="10"/>
    </row>
    <row r="230" spans="1:1" x14ac:dyDescent="0.35">
      <c r="A230" s="10"/>
    </row>
    <row r="231" spans="1:1" x14ac:dyDescent="0.35">
      <c r="A231" s="10"/>
    </row>
    <row r="232" spans="1:1" x14ac:dyDescent="0.35">
      <c r="A232" s="10"/>
    </row>
    <row r="233" spans="1:1" x14ac:dyDescent="0.35">
      <c r="A233" s="10"/>
    </row>
    <row r="234" spans="1:1" x14ac:dyDescent="0.35">
      <c r="A234" s="10"/>
    </row>
    <row r="235" spans="1:1" x14ac:dyDescent="0.35">
      <c r="A235" s="10"/>
    </row>
    <row r="236" spans="1:1" x14ac:dyDescent="0.35">
      <c r="A236" s="10"/>
    </row>
    <row r="237" spans="1:1" x14ac:dyDescent="0.35">
      <c r="A237" s="10"/>
    </row>
    <row r="238" spans="1:1" x14ac:dyDescent="0.35">
      <c r="A238" s="10"/>
    </row>
    <row r="239" spans="1:1" x14ac:dyDescent="0.35">
      <c r="A239" s="10"/>
    </row>
    <row r="240" spans="1:1" x14ac:dyDescent="0.35">
      <c r="A240" s="10"/>
    </row>
    <row r="241" spans="1:1" x14ac:dyDescent="0.35">
      <c r="A241" s="10"/>
    </row>
    <row r="242" spans="1:1" x14ac:dyDescent="0.35">
      <c r="A242" s="10"/>
    </row>
    <row r="243" spans="1:1" x14ac:dyDescent="0.35">
      <c r="A243" s="10"/>
    </row>
    <row r="244" spans="1:1" x14ac:dyDescent="0.35">
      <c r="A244" s="10"/>
    </row>
    <row r="245" spans="1:1" x14ac:dyDescent="0.35">
      <c r="A245" s="10"/>
    </row>
    <row r="246" spans="1:1" x14ac:dyDescent="0.35">
      <c r="A246" s="10"/>
    </row>
    <row r="247" spans="1:1" x14ac:dyDescent="0.35">
      <c r="A247" s="10"/>
    </row>
    <row r="248" spans="1:1" x14ac:dyDescent="0.35">
      <c r="A248" s="10"/>
    </row>
    <row r="249" spans="1:1" x14ac:dyDescent="0.35">
      <c r="A249" s="10"/>
    </row>
    <row r="250" spans="1:1" x14ac:dyDescent="0.35">
      <c r="A250" s="10"/>
    </row>
    <row r="251" spans="1:1" x14ac:dyDescent="0.35">
      <c r="A251" s="10"/>
    </row>
    <row r="252" spans="1:1" x14ac:dyDescent="0.35">
      <c r="A252" s="10"/>
    </row>
    <row r="253" spans="1:1" x14ac:dyDescent="0.35">
      <c r="A253" s="10"/>
    </row>
    <row r="254" spans="1:1" x14ac:dyDescent="0.35">
      <c r="A254" s="10"/>
    </row>
    <row r="255" spans="1:1" x14ac:dyDescent="0.35">
      <c r="A255" s="10"/>
    </row>
    <row r="256" spans="1:1" x14ac:dyDescent="0.35">
      <c r="A256" s="10"/>
    </row>
    <row r="257" spans="1:1" x14ac:dyDescent="0.35">
      <c r="A257" s="10"/>
    </row>
    <row r="258" spans="1:1" x14ac:dyDescent="0.35">
      <c r="A258" s="10"/>
    </row>
    <row r="259" spans="1:1" x14ac:dyDescent="0.35">
      <c r="A259" s="10"/>
    </row>
    <row r="260" spans="1:1" x14ac:dyDescent="0.35">
      <c r="A260" s="10"/>
    </row>
    <row r="261" spans="1:1" x14ac:dyDescent="0.35">
      <c r="A261" s="10"/>
    </row>
    <row r="262" spans="1:1" x14ac:dyDescent="0.35">
      <c r="A262" s="10"/>
    </row>
    <row r="263" spans="1:1" x14ac:dyDescent="0.35">
      <c r="A263" s="10"/>
    </row>
    <row r="264" spans="1:1" x14ac:dyDescent="0.35">
      <c r="A264" s="10"/>
    </row>
    <row r="265" spans="1:1" x14ac:dyDescent="0.35">
      <c r="A265" s="10"/>
    </row>
    <row r="266" spans="1:1" x14ac:dyDescent="0.35">
      <c r="A266" s="10"/>
    </row>
    <row r="267" spans="1:1" x14ac:dyDescent="0.35">
      <c r="A267" s="10"/>
    </row>
    <row r="268" spans="1:1" x14ac:dyDescent="0.35">
      <c r="A268" s="10"/>
    </row>
    <row r="269" spans="1:1" x14ac:dyDescent="0.35">
      <c r="A269" s="10"/>
    </row>
    <row r="270" spans="1:1" x14ac:dyDescent="0.35">
      <c r="A270" s="10"/>
    </row>
    <row r="271" spans="1:1" x14ac:dyDescent="0.35">
      <c r="A271" s="10"/>
    </row>
    <row r="272" spans="1:1" x14ac:dyDescent="0.35">
      <c r="A272" s="10"/>
    </row>
    <row r="273" spans="1:1" x14ac:dyDescent="0.35">
      <c r="A273" s="10"/>
    </row>
    <row r="274" spans="1:1" x14ac:dyDescent="0.35">
      <c r="A274" s="10"/>
    </row>
    <row r="275" spans="1:1" x14ac:dyDescent="0.35">
      <c r="A275" s="10"/>
    </row>
    <row r="276" spans="1:1" x14ac:dyDescent="0.35">
      <c r="A276" s="10"/>
    </row>
    <row r="277" spans="1:1" x14ac:dyDescent="0.35">
      <c r="A277" s="10"/>
    </row>
    <row r="278" spans="1:1" x14ac:dyDescent="0.35">
      <c r="A278" s="10"/>
    </row>
    <row r="279" spans="1:1" x14ac:dyDescent="0.35">
      <c r="A279" s="10"/>
    </row>
    <row r="280" spans="1:1" x14ac:dyDescent="0.35">
      <c r="A280" s="10"/>
    </row>
    <row r="281" spans="1:1" x14ac:dyDescent="0.35">
      <c r="A281" s="10"/>
    </row>
    <row r="282" spans="1:1" x14ac:dyDescent="0.35">
      <c r="A282" s="10"/>
    </row>
    <row r="283" spans="1:1" x14ac:dyDescent="0.35">
      <c r="A283" s="10"/>
    </row>
    <row r="284" spans="1:1" x14ac:dyDescent="0.35">
      <c r="A284" s="10"/>
    </row>
    <row r="285" spans="1:1" x14ac:dyDescent="0.35">
      <c r="A285" s="10"/>
    </row>
    <row r="286" spans="1:1" x14ac:dyDescent="0.35">
      <c r="A286" s="10"/>
    </row>
    <row r="287" spans="1:1" x14ac:dyDescent="0.35">
      <c r="A287" s="10"/>
    </row>
    <row r="288" spans="1:1" x14ac:dyDescent="0.35">
      <c r="A288" s="10"/>
    </row>
    <row r="289" spans="1:1" x14ac:dyDescent="0.35">
      <c r="A289" s="10"/>
    </row>
    <row r="290" spans="1:1" x14ac:dyDescent="0.35">
      <c r="A290" s="10"/>
    </row>
    <row r="291" spans="1:1" x14ac:dyDescent="0.35">
      <c r="A291" s="10"/>
    </row>
    <row r="292" spans="1:1" x14ac:dyDescent="0.35">
      <c r="A292" s="10"/>
    </row>
    <row r="293" spans="1:1" x14ac:dyDescent="0.35">
      <c r="A293" s="10"/>
    </row>
    <row r="294" spans="1:1" x14ac:dyDescent="0.35">
      <c r="A294" s="10"/>
    </row>
    <row r="295" spans="1:1" x14ac:dyDescent="0.35">
      <c r="A295" s="10"/>
    </row>
    <row r="296" spans="1:1" x14ac:dyDescent="0.35">
      <c r="A296" s="10"/>
    </row>
    <row r="297" spans="1:1" x14ac:dyDescent="0.35">
      <c r="A297" s="10"/>
    </row>
    <row r="298" spans="1:1" x14ac:dyDescent="0.35">
      <c r="A298" s="10"/>
    </row>
    <row r="299" spans="1:1" x14ac:dyDescent="0.35">
      <c r="A299" s="10"/>
    </row>
    <row r="300" spans="1:1" x14ac:dyDescent="0.35">
      <c r="A300" s="10"/>
    </row>
    <row r="301" spans="1:1" x14ac:dyDescent="0.35">
      <c r="A301" s="10"/>
    </row>
    <row r="302" spans="1:1" x14ac:dyDescent="0.35">
      <c r="A302" s="10"/>
    </row>
    <row r="303" spans="1:1" x14ac:dyDescent="0.35">
      <c r="A303" s="10"/>
    </row>
    <row r="304" spans="1:1" x14ac:dyDescent="0.35">
      <c r="A304" s="10"/>
    </row>
    <row r="305" spans="1:1" x14ac:dyDescent="0.35">
      <c r="A305" s="10"/>
    </row>
    <row r="306" spans="1:1" x14ac:dyDescent="0.35">
      <c r="A306" s="10"/>
    </row>
    <row r="307" spans="1:1" x14ac:dyDescent="0.35">
      <c r="A307" s="10"/>
    </row>
    <row r="308" spans="1:1" x14ac:dyDescent="0.35">
      <c r="A308" s="10"/>
    </row>
    <row r="309" spans="1:1" x14ac:dyDescent="0.35">
      <c r="A309" s="10"/>
    </row>
    <row r="310" spans="1:1" x14ac:dyDescent="0.35">
      <c r="A310" s="10"/>
    </row>
    <row r="311" spans="1:1" x14ac:dyDescent="0.35">
      <c r="A311" s="10"/>
    </row>
    <row r="312" spans="1:1" x14ac:dyDescent="0.35">
      <c r="A312" s="10"/>
    </row>
    <row r="313" spans="1:1" x14ac:dyDescent="0.35">
      <c r="A313" s="10"/>
    </row>
    <row r="314" spans="1:1" x14ac:dyDescent="0.35">
      <c r="A314" s="10"/>
    </row>
    <row r="315" spans="1:1" x14ac:dyDescent="0.35">
      <c r="A315" s="10"/>
    </row>
    <row r="316" spans="1:1" x14ac:dyDescent="0.35">
      <c r="A316" s="10"/>
    </row>
    <row r="317" spans="1:1" x14ac:dyDescent="0.35">
      <c r="A317" s="10"/>
    </row>
    <row r="318" spans="1:1" x14ac:dyDescent="0.35">
      <c r="A318" s="10"/>
    </row>
    <row r="319" spans="1:1" x14ac:dyDescent="0.35">
      <c r="A319" s="10"/>
    </row>
    <row r="320" spans="1:1" x14ac:dyDescent="0.35">
      <c r="A320" s="10"/>
    </row>
    <row r="321" spans="1:1" x14ac:dyDescent="0.35">
      <c r="A321" s="10"/>
    </row>
    <row r="322" spans="1:1" x14ac:dyDescent="0.35">
      <c r="A322" s="10"/>
    </row>
    <row r="323" spans="1:1" x14ac:dyDescent="0.35">
      <c r="A323" s="10"/>
    </row>
    <row r="324" spans="1:1" x14ac:dyDescent="0.35">
      <c r="A324" s="10"/>
    </row>
    <row r="325" spans="1:1" x14ac:dyDescent="0.35">
      <c r="A325" s="10"/>
    </row>
    <row r="326" spans="1:1" x14ac:dyDescent="0.35">
      <c r="A326" s="10"/>
    </row>
    <row r="327" spans="1:1" x14ac:dyDescent="0.35">
      <c r="A327" s="10"/>
    </row>
    <row r="328" spans="1:1" x14ac:dyDescent="0.35">
      <c r="A328" s="10"/>
    </row>
    <row r="329" spans="1:1" x14ac:dyDescent="0.35">
      <c r="A329" s="10"/>
    </row>
    <row r="330" spans="1:1" x14ac:dyDescent="0.35">
      <c r="A330" s="10"/>
    </row>
    <row r="331" spans="1:1" x14ac:dyDescent="0.35">
      <c r="A331" s="10"/>
    </row>
    <row r="332" spans="1:1" x14ac:dyDescent="0.35">
      <c r="A332" s="10"/>
    </row>
    <row r="333" spans="1:1" x14ac:dyDescent="0.35">
      <c r="A333" s="10"/>
    </row>
    <row r="334" spans="1:1" x14ac:dyDescent="0.35">
      <c r="A334" s="10"/>
    </row>
    <row r="335" spans="1:1" x14ac:dyDescent="0.35">
      <c r="A335" s="10"/>
    </row>
    <row r="336" spans="1:1" x14ac:dyDescent="0.35">
      <c r="A336" s="10"/>
    </row>
    <row r="337" spans="1:1" x14ac:dyDescent="0.35">
      <c r="A337" s="10"/>
    </row>
    <row r="338" spans="1:1" x14ac:dyDescent="0.35">
      <c r="A338" s="10"/>
    </row>
    <row r="339" spans="1:1" x14ac:dyDescent="0.35">
      <c r="A339" s="10"/>
    </row>
    <row r="340" spans="1:1" x14ac:dyDescent="0.35">
      <c r="A340" s="10"/>
    </row>
    <row r="341" spans="1:1" x14ac:dyDescent="0.35">
      <c r="A341" s="10"/>
    </row>
    <row r="342" spans="1:1" x14ac:dyDescent="0.35">
      <c r="A342" s="10"/>
    </row>
    <row r="343" spans="1:1" x14ac:dyDescent="0.35">
      <c r="A343" s="10"/>
    </row>
    <row r="344" spans="1:1" x14ac:dyDescent="0.35">
      <c r="A344" s="10"/>
    </row>
    <row r="345" spans="1:1" x14ac:dyDescent="0.35">
      <c r="A345" s="10"/>
    </row>
    <row r="346" spans="1:1" x14ac:dyDescent="0.35">
      <c r="A346" s="10"/>
    </row>
    <row r="347" spans="1:1" x14ac:dyDescent="0.35">
      <c r="A347" s="10"/>
    </row>
    <row r="348" spans="1:1" x14ac:dyDescent="0.35">
      <c r="A348" s="10"/>
    </row>
    <row r="349" spans="1:1" x14ac:dyDescent="0.35">
      <c r="A349" s="10"/>
    </row>
    <row r="350" spans="1:1" x14ac:dyDescent="0.35">
      <c r="A350" s="10"/>
    </row>
    <row r="351" spans="1:1" x14ac:dyDescent="0.35">
      <c r="A351" s="10"/>
    </row>
    <row r="352" spans="1:1" x14ac:dyDescent="0.35">
      <c r="A352" s="10"/>
    </row>
    <row r="353" spans="1:1" x14ac:dyDescent="0.35">
      <c r="A353" s="10"/>
    </row>
    <row r="354" spans="1:1" x14ac:dyDescent="0.35">
      <c r="A354" s="10"/>
    </row>
    <row r="355" spans="1:1" x14ac:dyDescent="0.35">
      <c r="A355" s="10"/>
    </row>
    <row r="356" spans="1:1" x14ac:dyDescent="0.35">
      <c r="A356" s="10"/>
    </row>
    <row r="357" spans="1:1" x14ac:dyDescent="0.35">
      <c r="A357" s="10"/>
    </row>
    <row r="358" spans="1:1" x14ac:dyDescent="0.35">
      <c r="A358" s="10"/>
    </row>
    <row r="359" spans="1:1" x14ac:dyDescent="0.35">
      <c r="A359" s="10"/>
    </row>
    <row r="360" spans="1:1" x14ac:dyDescent="0.35">
      <c r="A360" s="10"/>
    </row>
    <row r="361" spans="1:1" x14ac:dyDescent="0.35">
      <c r="A361" s="10"/>
    </row>
    <row r="362" spans="1:1" x14ac:dyDescent="0.35">
      <c r="A362" s="10"/>
    </row>
    <row r="363" spans="1:1" x14ac:dyDescent="0.35">
      <c r="A363" s="10"/>
    </row>
    <row r="364" spans="1:1" x14ac:dyDescent="0.35">
      <c r="A364" s="10"/>
    </row>
    <row r="365" spans="1:1" x14ac:dyDescent="0.35">
      <c r="A365" s="10"/>
    </row>
    <row r="366" spans="1:1" x14ac:dyDescent="0.35">
      <c r="A366" s="10"/>
    </row>
    <row r="367" spans="1:1" x14ac:dyDescent="0.35">
      <c r="A367" s="10"/>
    </row>
    <row r="368" spans="1:1" x14ac:dyDescent="0.35">
      <c r="A368" s="10"/>
    </row>
    <row r="369" spans="1:1" x14ac:dyDescent="0.35">
      <c r="A369" s="10"/>
    </row>
    <row r="370" spans="1:1" x14ac:dyDescent="0.35">
      <c r="A370" s="10"/>
    </row>
    <row r="371" spans="1:1" x14ac:dyDescent="0.35">
      <c r="A371" s="10"/>
    </row>
    <row r="372" spans="1:1" x14ac:dyDescent="0.35">
      <c r="A372" s="10"/>
    </row>
    <row r="373" spans="1:1" x14ac:dyDescent="0.35">
      <c r="A373" s="10"/>
    </row>
    <row r="374" spans="1:1" x14ac:dyDescent="0.35">
      <c r="A374" s="10"/>
    </row>
    <row r="375" spans="1:1" x14ac:dyDescent="0.35">
      <c r="A375" s="10"/>
    </row>
    <row r="376" spans="1:1" x14ac:dyDescent="0.35">
      <c r="A376" s="10"/>
    </row>
    <row r="377" spans="1:1" x14ac:dyDescent="0.35">
      <c r="A377" s="10"/>
    </row>
    <row r="378" spans="1:1" x14ac:dyDescent="0.35">
      <c r="A378" s="10"/>
    </row>
    <row r="379" spans="1:1" x14ac:dyDescent="0.35">
      <c r="A379" s="10"/>
    </row>
    <row r="380" spans="1:1" x14ac:dyDescent="0.35">
      <c r="A380" s="10"/>
    </row>
    <row r="381" spans="1:1" x14ac:dyDescent="0.35">
      <c r="A381" s="10"/>
    </row>
    <row r="382" spans="1:1" x14ac:dyDescent="0.35">
      <c r="A382" s="10"/>
    </row>
    <row r="383" spans="1:1" x14ac:dyDescent="0.35">
      <c r="A383" s="10"/>
    </row>
    <row r="384" spans="1:1" x14ac:dyDescent="0.35">
      <c r="A384" s="10"/>
    </row>
    <row r="385" spans="1:1" x14ac:dyDescent="0.35">
      <c r="A385" s="10"/>
    </row>
    <row r="386" spans="1:1" x14ac:dyDescent="0.35">
      <c r="A386" s="10"/>
    </row>
    <row r="387" spans="1:1" x14ac:dyDescent="0.35">
      <c r="A387" s="10"/>
    </row>
    <row r="388" spans="1:1" x14ac:dyDescent="0.35">
      <c r="A388" s="10"/>
    </row>
    <row r="389" spans="1:1" x14ac:dyDescent="0.35">
      <c r="A389" s="10"/>
    </row>
    <row r="390" spans="1:1" x14ac:dyDescent="0.35">
      <c r="A390" s="10"/>
    </row>
    <row r="391" spans="1:1" x14ac:dyDescent="0.35">
      <c r="A391" s="10"/>
    </row>
    <row r="392" spans="1:1" x14ac:dyDescent="0.35">
      <c r="A392" s="10"/>
    </row>
    <row r="393" spans="1:1" x14ac:dyDescent="0.35">
      <c r="A393" s="10"/>
    </row>
    <row r="394" spans="1:1" x14ac:dyDescent="0.35">
      <c r="A394" s="10"/>
    </row>
    <row r="395" spans="1:1" x14ac:dyDescent="0.35">
      <c r="A395" s="10"/>
    </row>
    <row r="396" spans="1:1" x14ac:dyDescent="0.35">
      <c r="A396" s="10"/>
    </row>
    <row r="397" spans="1:1" x14ac:dyDescent="0.35">
      <c r="A397" s="10"/>
    </row>
    <row r="398" spans="1:1" x14ac:dyDescent="0.35">
      <c r="A398" s="10"/>
    </row>
    <row r="399" spans="1:1" x14ac:dyDescent="0.35">
      <c r="A399" s="10"/>
    </row>
    <row r="400" spans="1:1" x14ac:dyDescent="0.35">
      <c r="A400" s="10"/>
    </row>
    <row r="401" spans="1:1" x14ac:dyDescent="0.35">
      <c r="A401" s="10"/>
    </row>
    <row r="402" spans="1:1" x14ac:dyDescent="0.35">
      <c r="A402" s="10"/>
    </row>
    <row r="403" spans="1:1" x14ac:dyDescent="0.35">
      <c r="A403" s="10"/>
    </row>
    <row r="404" spans="1:1" x14ac:dyDescent="0.35">
      <c r="A404" s="10"/>
    </row>
    <row r="405" spans="1:1" x14ac:dyDescent="0.35">
      <c r="A405" s="10"/>
    </row>
    <row r="406" spans="1:1" x14ac:dyDescent="0.35">
      <c r="A406" s="10"/>
    </row>
    <row r="407" spans="1:1" x14ac:dyDescent="0.35">
      <c r="A407" s="10"/>
    </row>
    <row r="408" spans="1:1" x14ac:dyDescent="0.35">
      <c r="A408" s="10"/>
    </row>
    <row r="409" spans="1:1" x14ac:dyDescent="0.35">
      <c r="A409" s="10"/>
    </row>
    <row r="410" spans="1:1" x14ac:dyDescent="0.35">
      <c r="A410" s="10"/>
    </row>
    <row r="411" spans="1:1" x14ac:dyDescent="0.35">
      <c r="A411" s="10"/>
    </row>
    <row r="412" spans="1:1" x14ac:dyDescent="0.35">
      <c r="A412" s="10"/>
    </row>
    <row r="413" spans="1:1" x14ac:dyDescent="0.35">
      <c r="A413" s="10"/>
    </row>
    <row r="414" spans="1:1" x14ac:dyDescent="0.35">
      <c r="A414" s="10"/>
    </row>
    <row r="415" spans="1:1" x14ac:dyDescent="0.35">
      <c r="A415" s="10"/>
    </row>
    <row r="416" spans="1:1" x14ac:dyDescent="0.35">
      <c r="A416" s="10"/>
    </row>
    <row r="417" spans="1:1" x14ac:dyDescent="0.35">
      <c r="A417" s="10"/>
    </row>
    <row r="418" spans="1:1" x14ac:dyDescent="0.35">
      <c r="A418" s="10"/>
    </row>
    <row r="419" spans="1:1" x14ac:dyDescent="0.35">
      <c r="A419" s="10"/>
    </row>
    <row r="420" spans="1:1" x14ac:dyDescent="0.35">
      <c r="A420" s="10"/>
    </row>
    <row r="421" spans="1:1" x14ac:dyDescent="0.35">
      <c r="A421" s="10"/>
    </row>
    <row r="422" spans="1:1" x14ac:dyDescent="0.35">
      <c r="A422" s="10"/>
    </row>
    <row r="423" spans="1:1" x14ac:dyDescent="0.35">
      <c r="A423" s="10"/>
    </row>
    <row r="424" spans="1:1" x14ac:dyDescent="0.35">
      <c r="A424" s="10"/>
    </row>
    <row r="425" spans="1:1" x14ac:dyDescent="0.35">
      <c r="A425" s="10"/>
    </row>
    <row r="426" spans="1:1" x14ac:dyDescent="0.35">
      <c r="A426" s="10"/>
    </row>
    <row r="427" spans="1:1" x14ac:dyDescent="0.35">
      <c r="A427" s="10"/>
    </row>
    <row r="428" spans="1:1" x14ac:dyDescent="0.35">
      <c r="A428" s="10"/>
    </row>
    <row r="429" spans="1:1" x14ac:dyDescent="0.35">
      <c r="A429" s="10"/>
    </row>
    <row r="430" spans="1:1" x14ac:dyDescent="0.35">
      <c r="A430" s="10"/>
    </row>
    <row r="431" spans="1:1" x14ac:dyDescent="0.35">
      <c r="A431" s="10"/>
    </row>
    <row r="432" spans="1:1" x14ac:dyDescent="0.35">
      <c r="A432" s="10"/>
    </row>
    <row r="433" spans="1:1" x14ac:dyDescent="0.35">
      <c r="A433" s="10"/>
    </row>
    <row r="434" spans="1:1" x14ac:dyDescent="0.35">
      <c r="A434" s="10"/>
    </row>
    <row r="435" spans="1:1" x14ac:dyDescent="0.35">
      <c r="A435" s="10"/>
    </row>
    <row r="436" spans="1:1" x14ac:dyDescent="0.35">
      <c r="A436" s="10"/>
    </row>
    <row r="437" spans="1:1" x14ac:dyDescent="0.35">
      <c r="A437" s="10"/>
    </row>
    <row r="438" spans="1:1" x14ac:dyDescent="0.35">
      <c r="A438" s="10"/>
    </row>
    <row r="439" spans="1:1" x14ac:dyDescent="0.35">
      <c r="A439" s="10"/>
    </row>
    <row r="440" spans="1:1" x14ac:dyDescent="0.35">
      <c r="A440" s="10"/>
    </row>
    <row r="441" spans="1:1" x14ac:dyDescent="0.35">
      <c r="A441" s="10"/>
    </row>
    <row r="442" spans="1:1" x14ac:dyDescent="0.35">
      <c r="A442" s="10"/>
    </row>
    <row r="443" spans="1:1" x14ac:dyDescent="0.35">
      <c r="A443" s="10"/>
    </row>
    <row r="444" spans="1:1" x14ac:dyDescent="0.35">
      <c r="A444" s="10"/>
    </row>
    <row r="445" spans="1:1" x14ac:dyDescent="0.35">
      <c r="A445" s="10"/>
    </row>
    <row r="446" spans="1:1" x14ac:dyDescent="0.35">
      <c r="A446" s="10"/>
    </row>
    <row r="447" spans="1:1" x14ac:dyDescent="0.35">
      <c r="A447" s="10"/>
    </row>
    <row r="448" spans="1:1" x14ac:dyDescent="0.35">
      <c r="A448" s="10"/>
    </row>
    <row r="449" spans="1:1" x14ac:dyDescent="0.35">
      <c r="A449" s="10"/>
    </row>
    <row r="450" spans="1:1" x14ac:dyDescent="0.35">
      <c r="A450" s="10"/>
    </row>
    <row r="451" spans="1:1" x14ac:dyDescent="0.35">
      <c r="A451" s="10"/>
    </row>
    <row r="452" spans="1:1" x14ac:dyDescent="0.35">
      <c r="A452" s="10"/>
    </row>
    <row r="453" spans="1:1" x14ac:dyDescent="0.35">
      <c r="A453" s="10"/>
    </row>
    <row r="454" spans="1:1" x14ac:dyDescent="0.35">
      <c r="A454" s="10"/>
    </row>
    <row r="455" spans="1:1" x14ac:dyDescent="0.35">
      <c r="A455" s="10"/>
    </row>
    <row r="456" spans="1:1" x14ac:dyDescent="0.35">
      <c r="A456" s="10"/>
    </row>
    <row r="457" spans="1:1" x14ac:dyDescent="0.35">
      <c r="A457" s="10"/>
    </row>
    <row r="458" spans="1:1" x14ac:dyDescent="0.35">
      <c r="A458" s="10"/>
    </row>
    <row r="459" spans="1:1" x14ac:dyDescent="0.35">
      <c r="A459" s="10"/>
    </row>
    <row r="460" spans="1:1" x14ac:dyDescent="0.35">
      <c r="A460" s="10"/>
    </row>
    <row r="461" spans="1:1" x14ac:dyDescent="0.35">
      <c r="A461" s="10"/>
    </row>
    <row r="462" spans="1:1" x14ac:dyDescent="0.35">
      <c r="A462" s="10"/>
    </row>
    <row r="463" spans="1:1" x14ac:dyDescent="0.35">
      <c r="A463" s="10"/>
    </row>
    <row r="464" spans="1:1" x14ac:dyDescent="0.35">
      <c r="A464" s="10"/>
    </row>
    <row r="465" spans="1:1" x14ac:dyDescent="0.35">
      <c r="A465" s="10"/>
    </row>
    <row r="466" spans="1:1" x14ac:dyDescent="0.35">
      <c r="A466" s="10"/>
    </row>
    <row r="467" spans="1:1" x14ac:dyDescent="0.35">
      <c r="A467" s="10"/>
    </row>
    <row r="468" spans="1:1" x14ac:dyDescent="0.35">
      <c r="A468" s="10"/>
    </row>
    <row r="469" spans="1:1" x14ac:dyDescent="0.35">
      <c r="A469" s="10"/>
    </row>
    <row r="470" spans="1:1" x14ac:dyDescent="0.35">
      <c r="A470" s="10"/>
    </row>
    <row r="471" spans="1:1" x14ac:dyDescent="0.35">
      <c r="A471" s="10"/>
    </row>
    <row r="472" spans="1:1" x14ac:dyDescent="0.35">
      <c r="A472" s="10"/>
    </row>
    <row r="473" spans="1:1" x14ac:dyDescent="0.35">
      <c r="A473" s="10"/>
    </row>
    <row r="474" spans="1:1" x14ac:dyDescent="0.35">
      <c r="A474" s="10"/>
    </row>
    <row r="475" spans="1:1" x14ac:dyDescent="0.35">
      <c r="A475" s="10"/>
    </row>
    <row r="476" spans="1:1" x14ac:dyDescent="0.35">
      <c r="A476" s="10"/>
    </row>
    <row r="477" spans="1:1" x14ac:dyDescent="0.35">
      <c r="A477" s="10"/>
    </row>
    <row r="478" spans="1:1" x14ac:dyDescent="0.35">
      <c r="A478" s="10"/>
    </row>
    <row r="479" spans="1:1" x14ac:dyDescent="0.35">
      <c r="A479" s="10"/>
    </row>
    <row r="480" spans="1:1" x14ac:dyDescent="0.35">
      <c r="A480" s="10"/>
    </row>
    <row r="481" spans="1:1" x14ac:dyDescent="0.35">
      <c r="A481" s="10"/>
    </row>
    <row r="482" spans="1:1" x14ac:dyDescent="0.35">
      <c r="A482" s="10"/>
    </row>
    <row r="483" spans="1:1" x14ac:dyDescent="0.35">
      <c r="A483" s="10"/>
    </row>
    <row r="484" spans="1:1" x14ac:dyDescent="0.35">
      <c r="A484" s="10"/>
    </row>
    <row r="485" spans="1:1" x14ac:dyDescent="0.35">
      <c r="A485" s="10"/>
    </row>
    <row r="486" spans="1:1" x14ac:dyDescent="0.35">
      <c r="A486" s="10"/>
    </row>
    <row r="487" spans="1:1" x14ac:dyDescent="0.35">
      <c r="A487" s="10"/>
    </row>
    <row r="488" spans="1:1" x14ac:dyDescent="0.35">
      <c r="A488" s="10"/>
    </row>
    <row r="489" spans="1:1" x14ac:dyDescent="0.35">
      <c r="A489" s="10"/>
    </row>
    <row r="490" spans="1:1" x14ac:dyDescent="0.35">
      <c r="A490" s="10"/>
    </row>
    <row r="491" spans="1:1" x14ac:dyDescent="0.35">
      <c r="A491" s="10"/>
    </row>
    <row r="492" spans="1:1" x14ac:dyDescent="0.35">
      <c r="A492" s="10"/>
    </row>
    <row r="493" spans="1:1" x14ac:dyDescent="0.35">
      <c r="A493" s="10"/>
    </row>
    <row r="494" spans="1:1" x14ac:dyDescent="0.35">
      <c r="A494" s="10"/>
    </row>
    <row r="495" spans="1:1" x14ac:dyDescent="0.35">
      <c r="A495" s="10"/>
    </row>
    <row r="496" spans="1:1" x14ac:dyDescent="0.35">
      <c r="A496" s="10"/>
    </row>
    <row r="497" spans="1:1" x14ac:dyDescent="0.35">
      <c r="A497" s="10"/>
    </row>
    <row r="498" spans="1:1" x14ac:dyDescent="0.35">
      <c r="A498" s="10"/>
    </row>
    <row r="499" spans="1:1" x14ac:dyDescent="0.35">
      <c r="A499" s="10"/>
    </row>
    <row r="500" spans="1:1" x14ac:dyDescent="0.35">
      <c r="A500" s="10"/>
    </row>
    <row r="501" spans="1:1" x14ac:dyDescent="0.35">
      <c r="A501" s="10"/>
    </row>
    <row r="502" spans="1:1" x14ac:dyDescent="0.35">
      <c r="A502" s="10"/>
    </row>
    <row r="503" spans="1:1" x14ac:dyDescent="0.35">
      <c r="A503" s="10"/>
    </row>
    <row r="504" spans="1:1" x14ac:dyDescent="0.35">
      <c r="A504" s="10"/>
    </row>
    <row r="505" spans="1:1" x14ac:dyDescent="0.35">
      <c r="A505" s="10"/>
    </row>
    <row r="506" spans="1:1" x14ac:dyDescent="0.35">
      <c r="A506" s="10"/>
    </row>
    <row r="507" spans="1:1" x14ac:dyDescent="0.35">
      <c r="A507" s="10"/>
    </row>
    <row r="508" spans="1:1" x14ac:dyDescent="0.35">
      <c r="A508" s="10"/>
    </row>
    <row r="509" spans="1:1" x14ac:dyDescent="0.35">
      <c r="A509" s="10"/>
    </row>
    <row r="510" spans="1:1" x14ac:dyDescent="0.35">
      <c r="A510" s="10"/>
    </row>
    <row r="511" spans="1:1" x14ac:dyDescent="0.35">
      <c r="A511" s="10"/>
    </row>
    <row r="512" spans="1:1" x14ac:dyDescent="0.35">
      <c r="A512" s="10"/>
    </row>
    <row r="513" spans="1:1" x14ac:dyDescent="0.35">
      <c r="A513" s="10"/>
    </row>
    <row r="514" spans="1:1" x14ac:dyDescent="0.35">
      <c r="A514" s="10"/>
    </row>
    <row r="515" spans="1:1" x14ac:dyDescent="0.35">
      <c r="A515" s="10"/>
    </row>
    <row r="516" spans="1:1" x14ac:dyDescent="0.35">
      <c r="A516" s="10"/>
    </row>
    <row r="517" spans="1:1" x14ac:dyDescent="0.35">
      <c r="A517" s="10"/>
    </row>
    <row r="518" spans="1:1" x14ac:dyDescent="0.35">
      <c r="A518" s="10"/>
    </row>
    <row r="519" spans="1:1" x14ac:dyDescent="0.35">
      <c r="A519" s="10"/>
    </row>
    <row r="520" spans="1:1" x14ac:dyDescent="0.35">
      <c r="A520" s="10"/>
    </row>
    <row r="521" spans="1:1" x14ac:dyDescent="0.35">
      <c r="A521" s="10"/>
    </row>
    <row r="522" spans="1:1" x14ac:dyDescent="0.35">
      <c r="A522" s="10"/>
    </row>
    <row r="523" spans="1:1" x14ac:dyDescent="0.35">
      <c r="A523" s="10"/>
    </row>
    <row r="524" spans="1:1" x14ac:dyDescent="0.35">
      <c r="A524" s="10"/>
    </row>
    <row r="525" spans="1:1" x14ac:dyDescent="0.35">
      <c r="A525" s="10"/>
    </row>
    <row r="526" spans="1:1" x14ac:dyDescent="0.35">
      <c r="A526" s="10"/>
    </row>
    <row r="527" spans="1:1" x14ac:dyDescent="0.35">
      <c r="A527" s="10"/>
    </row>
    <row r="528" spans="1:1" x14ac:dyDescent="0.35">
      <c r="A528" s="10"/>
    </row>
    <row r="529" spans="1:1" x14ac:dyDescent="0.35">
      <c r="A529" s="10"/>
    </row>
    <row r="530" spans="1:1" x14ac:dyDescent="0.35">
      <c r="A530" s="10"/>
    </row>
    <row r="531" spans="1:1" x14ac:dyDescent="0.35">
      <c r="A531" s="10"/>
    </row>
    <row r="532" spans="1:1" x14ac:dyDescent="0.35">
      <c r="A532" s="10"/>
    </row>
    <row r="533" spans="1:1" x14ac:dyDescent="0.35">
      <c r="A533" s="10"/>
    </row>
    <row r="534" spans="1:1" x14ac:dyDescent="0.35">
      <c r="A534" s="10"/>
    </row>
    <row r="535" spans="1:1" x14ac:dyDescent="0.35">
      <c r="A535" s="10"/>
    </row>
    <row r="536" spans="1:1" x14ac:dyDescent="0.35">
      <c r="A536" s="10"/>
    </row>
    <row r="537" spans="1:1" x14ac:dyDescent="0.35">
      <c r="A537" s="10"/>
    </row>
    <row r="538" spans="1:1" x14ac:dyDescent="0.35">
      <c r="A538" s="10"/>
    </row>
    <row r="539" spans="1:1" x14ac:dyDescent="0.35">
      <c r="A539" s="10"/>
    </row>
    <row r="540" spans="1:1" x14ac:dyDescent="0.35">
      <c r="A540" s="10"/>
    </row>
    <row r="541" spans="1:1" x14ac:dyDescent="0.35">
      <c r="A541" s="10"/>
    </row>
    <row r="542" spans="1:1" x14ac:dyDescent="0.35">
      <c r="A542" s="10"/>
    </row>
    <row r="543" spans="1:1" x14ac:dyDescent="0.35">
      <c r="A543" s="10"/>
    </row>
    <row r="544" spans="1:1" x14ac:dyDescent="0.35">
      <c r="A544" s="10"/>
    </row>
    <row r="545" spans="1:1" x14ac:dyDescent="0.35">
      <c r="A545" s="10"/>
    </row>
    <row r="546" spans="1:1" x14ac:dyDescent="0.35">
      <c r="A546" s="10"/>
    </row>
    <row r="547" spans="1:1" x14ac:dyDescent="0.35">
      <c r="A547" s="10"/>
    </row>
    <row r="548" spans="1:1" x14ac:dyDescent="0.35">
      <c r="A548" s="10"/>
    </row>
    <row r="549" spans="1:1" x14ac:dyDescent="0.35">
      <c r="A549" s="10"/>
    </row>
    <row r="550" spans="1:1" x14ac:dyDescent="0.35">
      <c r="A550" s="10"/>
    </row>
    <row r="551" spans="1:1" x14ac:dyDescent="0.35">
      <c r="A551" s="10"/>
    </row>
    <row r="552" spans="1:1" x14ac:dyDescent="0.35">
      <c r="A552" s="10"/>
    </row>
    <row r="553" spans="1:1" x14ac:dyDescent="0.35">
      <c r="A553" s="10"/>
    </row>
    <row r="554" spans="1:1" x14ac:dyDescent="0.35">
      <c r="A554" s="10"/>
    </row>
    <row r="555" spans="1:1" x14ac:dyDescent="0.35">
      <c r="A555" s="10"/>
    </row>
    <row r="556" spans="1:1" x14ac:dyDescent="0.35">
      <c r="A556" s="10"/>
    </row>
    <row r="557" spans="1:1" x14ac:dyDescent="0.35">
      <c r="A557" s="10"/>
    </row>
    <row r="558" spans="1:1" x14ac:dyDescent="0.35">
      <c r="A558" s="10"/>
    </row>
    <row r="559" spans="1:1" x14ac:dyDescent="0.35">
      <c r="A559" s="10"/>
    </row>
    <row r="560" spans="1:1" x14ac:dyDescent="0.35">
      <c r="A560" s="10"/>
    </row>
    <row r="561" spans="1:1" x14ac:dyDescent="0.35">
      <c r="A561" s="10"/>
    </row>
    <row r="562" spans="1:1" x14ac:dyDescent="0.35">
      <c r="A562" s="10"/>
    </row>
    <row r="563" spans="1:1" x14ac:dyDescent="0.35">
      <c r="A563" s="10"/>
    </row>
    <row r="564" spans="1:1" x14ac:dyDescent="0.35">
      <c r="A564" s="10"/>
    </row>
    <row r="565" spans="1:1" x14ac:dyDescent="0.35">
      <c r="A565" s="10"/>
    </row>
    <row r="566" spans="1:1" x14ac:dyDescent="0.35">
      <c r="A566" s="10"/>
    </row>
    <row r="567" spans="1:1" x14ac:dyDescent="0.35">
      <c r="A567" s="10"/>
    </row>
    <row r="568" spans="1:1" x14ac:dyDescent="0.35">
      <c r="A568" s="10"/>
    </row>
    <row r="569" spans="1:1" x14ac:dyDescent="0.35">
      <c r="A569" s="10"/>
    </row>
    <row r="570" spans="1:1" x14ac:dyDescent="0.35">
      <c r="A570" s="10"/>
    </row>
    <row r="571" spans="1:1" x14ac:dyDescent="0.35">
      <c r="A571" s="10"/>
    </row>
    <row r="572" spans="1:1" x14ac:dyDescent="0.35">
      <c r="A572" s="10"/>
    </row>
    <row r="573" spans="1:1" x14ac:dyDescent="0.35">
      <c r="A573" s="10"/>
    </row>
    <row r="574" spans="1:1" x14ac:dyDescent="0.35">
      <c r="A574" s="10"/>
    </row>
    <row r="575" spans="1:1" x14ac:dyDescent="0.35">
      <c r="A575" s="10"/>
    </row>
    <row r="576" spans="1:1" x14ac:dyDescent="0.35">
      <c r="A576" s="10"/>
    </row>
    <row r="577" spans="1:1" x14ac:dyDescent="0.35">
      <c r="A577" s="10"/>
    </row>
    <row r="578" spans="1:1" x14ac:dyDescent="0.35">
      <c r="A578" s="10"/>
    </row>
    <row r="579" spans="1:1" x14ac:dyDescent="0.35">
      <c r="A579" s="10"/>
    </row>
    <row r="580" spans="1:1" x14ac:dyDescent="0.35">
      <c r="A580" s="10"/>
    </row>
    <row r="581" spans="1:1" x14ac:dyDescent="0.35">
      <c r="A581" s="10"/>
    </row>
    <row r="582" spans="1:1" x14ac:dyDescent="0.35">
      <c r="A582" s="10"/>
    </row>
    <row r="583" spans="1:1" x14ac:dyDescent="0.35">
      <c r="A583" s="10"/>
    </row>
    <row r="584" spans="1:1" x14ac:dyDescent="0.35">
      <c r="A584" s="10"/>
    </row>
    <row r="585" spans="1:1" x14ac:dyDescent="0.35">
      <c r="A585" s="10"/>
    </row>
    <row r="586" spans="1:1" x14ac:dyDescent="0.35">
      <c r="A586" s="10"/>
    </row>
    <row r="587" spans="1:1" x14ac:dyDescent="0.35">
      <c r="A587" s="10"/>
    </row>
    <row r="588" spans="1:1" x14ac:dyDescent="0.35">
      <c r="A588" s="10"/>
    </row>
    <row r="589" spans="1:1" x14ac:dyDescent="0.35">
      <c r="A589" s="10"/>
    </row>
    <row r="590" spans="1:1" x14ac:dyDescent="0.35">
      <c r="A590" s="10"/>
    </row>
    <row r="591" spans="1:1" x14ac:dyDescent="0.35">
      <c r="A591" s="10"/>
    </row>
    <row r="592" spans="1:1" x14ac:dyDescent="0.35">
      <c r="A592" s="10"/>
    </row>
    <row r="593" spans="1:1" x14ac:dyDescent="0.35">
      <c r="A593" s="10"/>
    </row>
    <row r="594" spans="1:1" x14ac:dyDescent="0.35">
      <c r="A594" s="10"/>
    </row>
    <row r="595" spans="1:1" x14ac:dyDescent="0.35">
      <c r="A595" s="10"/>
    </row>
    <row r="596" spans="1:1" x14ac:dyDescent="0.35">
      <c r="A596" s="10"/>
    </row>
    <row r="597" spans="1:1" x14ac:dyDescent="0.35">
      <c r="A597" s="10"/>
    </row>
    <row r="598" spans="1:1" x14ac:dyDescent="0.35">
      <c r="A598" s="10"/>
    </row>
    <row r="599" spans="1:1" x14ac:dyDescent="0.35">
      <c r="A599" s="10"/>
    </row>
    <row r="600" spans="1:1" x14ac:dyDescent="0.35">
      <c r="A600" s="10"/>
    </row>
    <row r="601" spans="1:1" x14ac:dyDescent="0.35">
      <c r="A601" s="10"/>
    </row>
    <row r="602" spans="1:1" x14ac:dyDescent="0.35">
      <c r="A602" s="10"/>
    </row>
    <row r="603" spans="1:1" x14ac:dyDescent="0.35">
      <c r="A603" s="10"/>
    </row>
    <row r="604" spans="1:1" x14ac:dyDescent="0.35">
      <c r="A604" s="10"/>
    </row>
    <row r="605" spans="1:1" x14ac:dyDescent="0.35">
      <c r="A605" s="10"/>
    </row>
    <row r="606" spans="1:1" x14ac:dyDescent="0.35">
      <c r="A606" s="10"/>
    </row>
    <row r="607" spans="1:1" x14ac:dyDescent="0.35">
      <c r="A607" s="10"/>
    </row>
    <row r="608" spans="1:1" x14ac:dyDescent="0.35">
      <c r="A608" s="10"/>
    </row>
    <row r="609" spans="1:1" x14ac:dyDescent="0.35">
      <c r="A609" s="10"/>
    </row>
    <row r="610" spans="1:1" x14ac:dyDescent="0.35">
      <c r="A610" s="10"/>
    </row>
    <row r="611" spans="1:1" x14ac:dyDescent="0.35">
      <c r="A611" s="10"/>
    </row>
    <row r="612" spans="1:1" x14ac:dyDescent="0.35">
      <c r="A612" s="10"/>
    </row>
    <row r="613" spans="1:1" x14ac:dyDescent="0.35">
      <c r="A613" s="10"/>
    </row>
    <row r="614" spans="1:1" x14ac:dyDescent="0.35">
      <c r="A614" s="10"/>
    </row>
    <row r="615" spans="1:1" x14ac:dyDescent="0.35">
      <c r="A615" s="10"/>
    </row>
    <row r="616" spans="1:1" x14ac:dyDescent="0.35">
      <c r="A616" s="10"/>
    </row>
    <row r="617" spans="1:1" x14ac:dyDescent="0.35">
      <c r="A617" s="10"/>
    </row>
    <row r="618" spans="1:1" x14ac:dyDescent="0.35">
      <c r="A618" s="10"/>
    </row>
    <row r="619" spans="1:1" x14ac:dyDescent="0.35">
      <c r="A619" s="10"/>
    </row>
    <row r="620" spans="1:1" x14ac:dyDescent="0.35">
      <c r="A620" s="10"/>
    </row>
    <row r="621" spans="1:1" x14ac:dyDescent="0.35">
      <c r="A621" s="10"/>
    </row>
    <row r="622" spans="1:1" x14ac:dyDescent="0.35">
      <c r="A622" s="10"/>
    </row>
    <row r="623" spans="1:1" x14ac:dyDescent="0.35">
      <c r="A623" s="10"/>
    </row>
    <row r="624" spans="1:1" x14ac:dyDescent="0.35">
      <c r="A624" s="10"/>
    </row>
    <row r="625" spans="1:1" x14ac:dyDescent="0.35">
      <c r="A625" s="10"/>
    </row>
    <row r="626" spans="1:1" x14ac:dyDescent="0.35">
      <c r="A626" s="10"/>
    </row>
    <row r="627" spans="1:1" x14ac:dyDescent="0.35">
      <c r="A627" s="10"/>
    </row>
    <row r="628" spans="1:1" x14ac:dyDescent="0.35">
      <c r="A628" s="10"/>
    </row>
    <row r="629" spans="1:1" x14ac:dyDescent="0.35">
      <c r="A629" s="10"/>
    </row>
    <row r="630" spans="1:1" x14ac:dyDescent="0.35">
      <c r="A630" s="10"/>
    </row>
    <row r="631" spans="1:1" x14ac:dyDescent="0.35">
      <c r="A631" s="10"/>
    </row>
    <row r="632" spans="1:1" x14ac:dyDescent="0.35">
      <c r="A632" s="10"/>
    </row>
    <row r="633" spans="1:1" x14ac:dyDescent="0.35">
      <c r="A633" s="10"/>
    </row>
    <row r="634" spans="1:1" x14ac:dyDescent="0.35">
      <c r="A634" s="10"/>
    </row>
    <row r="635" spans="1:1" x14ac:dyDescent="0.35">
      <c r="A635" s="10"/>
    </row>
    <row r="636" spans="1:1" x14ac:dyDescent="0.35">
      <c r="A636" s="10"/>
    </row>
    <row r="637" spans="1:1" x14ac:dyDescent="0.35">
      <c r="A637" s="10"/>
    </row>
    <row r="638" spans="1:1" x14ac:dyDescent="0.35">
      <c r="A638" s="10"/>
    </row>
    <row r="639" spans="1:1" x14ac:dyDescent="0.35">
      <c r="A639" s="10"/>
    </row>
    <row r="640" spans="1:1" x14ac:dyDescent="0.35">
      <c r="A640" s="10"/>
    </row>
    <row r="641" spans="1:1" x14ac:dyDescent="0.35">
      <c r="A641" s="10"/>
    </row>
    <row r="642" spans="1:1" x14ac:dyDescent="0.35">
      <c r="A642" s="10"/>
    </row>
    <row r="643" spans="1:1" x14ac:dyDescent="0.35">
      <c r="A643" s="10"/>
    </row>
    <row r="644" spans="1:1" x14ac:dyDescent="0.35">
      <c r="A644" s="10"/>
    </row>
    <row r="645" spans="1:1" x14ac:dyDescent="0.35">
      <c r="A645" s="10"/>
    </row>
    <row r="646" spans="1:1" x14ac:dyDescent="0.35">
      <c r="A646" s="10"/>
    </row>
    <row r="647" spans="1:1" x14ac:dyDescent="0.35">
      <c r="A647" s="10"/>
    </row>
    <row r="648" spans="1:1" x14ac:dyDescent="0.35">
      <c r="A648" s="10"/>
    </row>
    <row r="649" spans="1:1" x14ac:dyDescent="0.35">
      <c r="A649" s="10"/>
    </row>
    <row r="650" spans="1:1" x14ac:dyDescent="0.35">
      <c r="A650" s="10"/>
    </row>
    <row r="651" spans="1:1" x14ac:dyDescent="0.35">
      <c r="A651" s="10"/>
    </row>
    <row r="652" spans="1:1" x14ac:dyDescent="0.35">
      <c r="A652" s="10"/>
    </row>
    <row r="653" spans="1:1" x14ac:dyDescent="0.35">
      <c r="A653" s="10"/>
    </row>
    <row r="654" spans="1:1" x14ac:dyDescent="0.35">
      <c r="A654" s="10"/>
    </row>
    <row r="655" spans="1:1" x14ac:dyDescent="0.35">
      <c r="A655" s="10"/>
    </row>
    <row r="656" spans="1:1" x14ac:dyDescent="0.35">
      <c r="A656" s="10"/>
    </row>
    <row r="657" spans="1:1" x14ac:dyDescent="0.35">
      <c r="A657" s="10"/>
    </row>
    <row r="658" spans="1:1" x14ac:dyDescent="0.35">
      <c r="A658" s="10"/>
    </row>
    <row r="659" spans="1:1" x14ac:dyDescent="0.35">
      <c r="A659" s="10"/>
    </row>
    <row r="660" spans="1:1" x14ac:dyDescent="0.35">
      <c r="A660" s="10"/>
    </row>
    <row r="661" spans="1:1" x14ac:dyDescent="0.35">
      <c r="A661" s="10"/>
    </row>
    <row r="662" spans="1:1" x14ac:dyDescent="0.35">
      <c r="A662" s="10"/>
    </row>
    <row r="663" spans="1:1" x14ac:dyDescent="0.35">
      <c r="A663" s="10"/>
    </row>
    <row r="664" spans="1:1" x14ac:dyDescent="0.35">
      <c r="A664" s="10"/>
    </row>
    <row r="665" spans="1:1" x14ac:dyDescent="0.35">
      <c r="A665" s="10"/>
    </row>
    <row r="666" spans="1:1" x14ac:dyDescent="0.35">
      <c r="A666" s="10"/>
    </row>
    <row r="667" spans="1:1" x14ac:dyDescent="0.35">
      <c r="A667" s="10"/>
    </row>
    <row r="668" spans="1:1" x14ac:dyDescent="0.35">
      <c r="A668" s="10"/>
    </row>
    <row r="669" spans="1:1" x14ac:dyDescent="0.35">
      <c r="A669" s="10"/>
    </row>
    <row r="670" spans="1:1" x14ac:dyDescent="0.35">
      <c r="A670" s="10"/>
    </row>
    <row r="671" spans="1:1" x14ac:dyDescent="0.35">
      <c r="A671" s="10"/>
    </row>
    <row r="672" spans="1:1" x14ac:dyDescent="0.35">
      <c r="A672" s="10"/>
    </row>
    <row r="673" spans="1:1" x14ac:dyDescent="0.35">
      <c r="A673" s="10"/>
    </row>
    <row r="674" spans="1:1" x14ac:dyDescent="0.35">
      <c r="A674" s="10"/>
    </row>
    <row r="675" spans="1:1" x14ac:dyDescent="0.35">
      <c r="A675" s="10"/>
    </row>
    <row r="676" spans="1:1" x14ac:dyDescent="0.35">
      <c r="A676" s="10"/>
    </row>
    <row r="677" spans="1:1" x14ac:dyDescent="0.35">
      <c r="A677" s="10"/>
    </row>
    <row r="678" spans="1:1" x14ac:dyDescent="0.35">
      <c r="A678" s="10"/>
    </row>
    <row r="679" spans="1:1" x14ac:dyDescent="0.35">
      <c r="A679" s="10"/>
    </row>
    <row r="680" spans="1:1" x14ac:dyDescent="0.35">
      <c r="A680" s="10"/>
    </row>
    <row r="681" spans="1:1" x14ac:dyDescent="0.35">
      <c r="A681" s="10"/>
    </row>
    <row r="682" spans="1:1" x14ac:dyDescent="0.35">
      <c r="A682" s="10"/>
    </row>
    <row r="683" spans="1:1" x14ac:dyDescent="0.35">
      <c r="A683" s="10"/>
    </row>
    <row r="684" spans="1:1" x14ac:dyDescent="0.35">
      <c r="A684" s="10"/>
    </row>
    <row r="685" spans="1:1" x14ac:dyDescent="0.35">
      <c r="A685" s="10"/>
    </row>
    <row r="686" spans="1:1" x14ac:dyDescent="0.35">
      <c r="A686" s="10"/>
    </row>
    <row r="687" spans="1:1" x14ac:dyDescent="0.35">
      <c r="A687" s="10"/>
    </row>
    <row r="688" spans="1:1" x14ac:dyDescent="0.35">
      <c r="A688" s="10"/>
    </row>
    <row r="689" spans="1:1" x14ac:dyDescent="0.35">
      <c r="A689" s="10"/>
    </row>
    <row r="690" spans="1:1" x14ac:dyDescent="0.35">
      <c r="A690" s="10"/>
    </row>
    <row r="691" spans="1:1" x14ac:dyDescent="0.35">
      <c r="A691" s="10"/>
    </row>
    <row r="692" spans="1:1" x14ac:dyDescent="0.35">
      <c r="A692" s="10"/>
    </row>
    <row r="693" spans="1:1" x14ac:dyDescent="0.35">
      <c r="A693" s="10"/>
    </row>
    <row r="694" spans="1:1" x14ac:dyDescent="0.35">
      <c r="A694" s="10"/>
    </row>
    <row r="695" spans="1:1" x14ac:dyDescent="0.35">
      <c r="A695" s="10"/>
    </row>
    <row r="696" spans="1:1" x14ac:dyDescent="0.35">
      <c r="A696" s="10"/>
    </row>
    <row r="697" spans="1:1" x14ac:dyDescent="0.35">
      <c r="A697" s="10"/>
    </row>
    <row r="698" spans="1:1" x14ac:dyDescent="0.35">
      <c r="A698" s="10"/>
    </row>
    <row r="699" spans="1:1" x14ac:dyDescent="0.35">
      <c r="A699" s="10"/>
    </row>
    <row r="700" spans="1:1" x14ac:dyDescent="0.35">
      <c r="A700" s="10"/>
    </row>
    <row r="701" spans="1:1" x14ac:dyDescent="0.35">
      <c r="A701" s="10"/>
    </row>
    <row r="702" spans="1:1" x14ac:dyDescent="0.35">
      <c r="A702" s="10"/>
    </row>
    <row r="703" spans="1:1" x14ac:dyDescent="0.35">
      <c r="A703" s="10"/>
    </row>
    <row r="704" spans="1:1" x14ac:dyDescent="0.35">
      <c r="A704" s="10"/>
    </row>
    <row r="705" spans="1:1" x14ac:dyDescent="0.35">
      <c r="A705" s="10"/>
    </row>
    <row r="706" spans="1:1" x14ac:dyDescent="0.35">
      <c r="A706" s="10"/>
    </row>
    <row r="707" spans="1:1" x14ac:dyDescent="0.35">
      <c r="A707" s="10"/>
    </row>
    <row r="708" spans="1:1" x14ac:dyDescent="0.35">
      <c r="A708" s="10"/>
    </row>
    <row r="709" spans="1:1" x14ac:dyDescent="0.35">
      <c r="A709" s="10"/>
    </row>
    <row r="710" spans="1:1" x14ac:dyDescent="0.35">
      <c r="A710" s="10"/>
    </row>
    <row r="711" spans="1:1" x14ac:dyDescent="0.35">
      <c r="A711" s="10"/>
    </row>
    <row r="712" spans="1:1" x14ac:dyDescent="0.35">
      <c r="A712" s="10"/>
    </row>
    <row r="713" spans="1:1" x14ac:dyDescent="0.35">
      <c r="A713" s="10"/>
    </row>
    <row r="714" spans="1:1" x14ac:dyDescent="0.35">
      <c r="A714" s="10"/>
    </row>
    <row r="715" spans="1:1" x14ac:dyDescent="0.35">
      <c r="A715" s="10"/>
    </row>
    <row r="716" spans="1:1" x14ac:dyDescent="0.35">
      <c r="A716" s="10"/>
    </row>
    <row r="717" spans="1:1" x14ac:dyDescent="0.35">
      <c r="A717" s="10"/>
    </row>
    <row r="718" spans="1:1" x14ac:dyDescent="0.35">
      <c r="A718" s="10"/>
    </row>
    <row r="719" spans="1:1" x14ac:dyDescent="0.35">
      <c r="A719" s="10"/>
    </row>
    <row r="720" spans="1:1" x14ac:dyDescent="0.35">
      <c r="A720" s="10"/>
    </row>
    <row r="721" spans="1:1" x14ac:dyDescent="0.35">
      <c r="A721" s="10"/>
    </row>
    <row r="722" spans="1:1" x14ac:dyDescent="0.35">
      <c r="A722" s="10"/>
    </row>
    <row r="723" spans="1:1" x14ac:dyDescent="0.35">
      <c r="A723" s="10"/>
    </row>
    <row r="724" spans="1:1" x14ac:dyDescent="0.35">
      <c r="A724" s="10"/>
    </row>
    <row r="725" spans="1:1" x14ac:dyDescent="0.35">
      <c r="A725" s="10"/>
    </row>
    <row r="726" spans="1:1" x14ac:dyDescent="0.35">
      <c r="A726" s="10"/>
    </row>
    <row r="727" spans="1:1" x14ac:dyDescent="0.35">
      <c r="A727" s="10"/>
    </row>
    <row r="728" spans="1:1" x14ac:dyDescent="0.35">
      <c r="A728" s="10"/>
    </row>
    <row r="729" spans="1:1" x14ac:dyDescent="0.35">
      <c r="A729" s="10"/>
    </row>
    <row r="730" spans="1:1" x14ac:dyDescent="0.35">
      <c r="A730" s="10"/>
    </row>
    <row r="731" spans="1:1" x14ac:dyDescent="0.35">
      <c r="A731" s="10"/>
    </row>
    <row r="732" spans="1:1" x14ac:dyDescent="0.35">
      <c r="A732" s="10"/>
    </row>
    <row r="733" spans="1:1" x14ac:dyDescent="0.35">
      <c r="A733" s="10"/>
    </row>
    <row r="734" spans="1:1" x14ac:dyDescent="0.35">
      <c r="A734" s="10"/>
    </row>
    <row r="735" spans="1:1" x14ac:dyDescent="0.35">
      <c r="A735" s="10"/>
    </row>
    <row r="736" spans="1:1" x14ac:dyDescent="0.35">
      <c r="A736" s="10"/>
    </row>
    <row r="737" spans="1:1" x14ac:dyDescent="0.35">
      <c r="A737" s="10"/>
    </row>
    <row r="738" spans="1:1" x14ac:dyDescent="0.35">
      <c r="A738" s="10"/>
    </row>
    <row r="739" spans="1:1" x14ac:dyDescent="0.35">
      <c r="A739" s="10"/>
    </row>
    <row r="740" spans="1:1" x14ac:dyDescent="0.35">
      <c r="A740" s="10"/>
    </row>
    <row r="741" spans="1:1" x14ac:dyDescent="0.35">
      <c r="A741" s="10"/>
    </row>
    <row r="742" spans="1:1" x14ac:dyDescent="0.35">
      <c r="A742" s="10"/>
    </row>
    <row r="743" spans="1:1" x14ac:dyDescent="0.35">
      <c r="A743" s="10"/>
    </row>
    <row r="744" spans="1:1" x14ac:dyDescent="0.35">
      <c r="A744" s="10"/>
    </row>
    <row r="745" spans="1:1" x14ac:dyDescent="0.35">
      <c r="A745" s="10"/>
    </row>
    <row r="746" spans="1:1" x14ac:dyDescent="0.35">
      <c r="A746" s="10"/>
    </row>
    <row r="747" spans="1:1" x14ac:dyDescent="0.35">
      <c r="A747" s="10"/>
    </row>
    <row r="748" spans="1:1" x14ac:dyDescent="0.35">
      <c r="A748" s="10"/>
    </row>
    <row r="749" spans="1:1" x14ac:dyDescent="0.35">
      <c r="A749" s="10"/>
    </row>
    <row r="750" spans="1:1" x14ac:dyDescent="0.35">
      <c r="A750" s="10"/>
    </row>
    <row r="751" spans="1:1" x14ac:dyDescent="0.35">
      <c r="A751" s="10"/>
    </row>
    <row r="752" spans="1:1" x14ac:dyDescent="0.35">
      <c r="A752" s="10"/>
    </row>
    <row r="753" spans="1:1" x14ac:dyDescent="0.35">
      <c r="A753" s="10"/>
    </row>
    <row r="754" spans="1:1" x14ac:dyDescent="0.35">
      <c r="A754" s="10"/>
    </row>
    <row r="755" spans="1:1" x14ac:dyDescent="0.35">
      <c r="A755" s="10"/>
    </row>
    <row r="756" spans="1:1" x14ac:dyDescent="0.35">
      <c r="A756" s="10"/>
    </row>
    <row r="757" spans="1:1" x14ac:dyDescent="0.35">
      <c r="A757" s="10"/>
    </row>
    <row r="758" spans="1:1" x14ac:dyDescent="0.35">
      <c r="A758" s="10"/>
    </row>
    <row r="759" spans="1:1" x14ac:dyDescent="0.35">
      <c r="A759" s="10"/>
    </row>
    <row r="760" spans="1:1" x14ac:dyDescent="0.35">
      <c r="A760" s="10"/>
    </row>
    <row r="761" spans="1:1" x14ac:dyDescent="0.35">
      <c r="A761" s="10"/>
    </row>
    <row r="762" spans="1:1" x14ac:dyDescent="0.35">
      <c r="A762" s="10"/>
    </row>
    <row r="763" spans="1:1" x14ac:dyDescent="0.35">
      <c r="A763" s="10"/>
    </row>
    <row r="764" spans="1:1" x14ac:dyDescent="0.35">
      <c r="A764" s="10"/>
    </row>
    <row r="765" spans="1:1" x14ac:dyDescent="0.35">
      <c r="A765" s="10"/>
    </row>
    <row r="766" spans="1:1" x14ac:dyDescent="0.35">
      <c r="A766" s="10"/>
    </row>
    <row r="767" spans="1:1" x14ac:dyDescent="0.35">
      <c r="A767" s="10"/>
    </row>
    <row r="768" spans="1:1" x14ac:dyDescent="0.35">
      <c r="A768" s="10"/>
    </row>
    <row r="769" spans="1:1" x14ac:dyDescent="0.35">
      <c r="A769" s="10"/>
    </row>
    <row r="770" spans="1:1" x14ac:dyDescent="0.35">
      <c r="A770" s="10"/>
    </row>
    <row r="771" spans="1:1" x14ac:dyDescent="0.35">
      <c r="A771" s="10"/>
    </row>
    <row r="772" spans="1:1" x14ac:dyDescent="0.35">
      <c r="A772" s="10"/>
    </row>
    <row r="773" spans="1:1" x14ac:dyDescent="0.35">
      <c r="A773" s="10"/>
    </row>
    <row r="774" spans="1:1" x14ac:dyDescent="0.35">
      <c r="A774" s="10"/>
    </row>
    <row r="775" spans="1:1" x14ac:dyDescent="0.35">
      <c r="A775" s="10"/>
    </row>
    <row r="776" spans="1:1" x14ac:dyDescent="0.35">
      <c r="A776" s="10"/>
    </row>
    <row r="777" spans="1:1" x14ac:dyDescent="0.35">
      <c r="A777" s="10"/>
    </row>
    <row r="778" spans="1:1" x14ac:dyDescent="0.35">
      <c r="A778" s="10"/>
    </row>
    <row r="779" spans="1:1" x14ac:dyDescent="0.35">
      <c r="A779" s="10"/>
    </row>
    <row r="780" spans="1:1" x14ac:dyDescent="0.35">
      <c r="A780" s="10"/>
    </row>
    <row r="781" spans="1:1" x14ac:dyDescent="0.35">
      <c r="A781" s="10"/>
    </row>
    <row r="782" spans="1:1" x14ac:dyDescent="0.35">
      <c r="A782" s="10"/>
    </row>
    <row r="783" spans="1:1" x14ac:dyDescent="0.35">
      <c r="A783" s="10"/>
    </row>
    <row r="784" spans="1:1" x14ac:dyDescent="0.35">
      <c r="A784" s="10"/>
    </row>
    <row r="785" spans="1:1" x14ac:dyDescent="0.35">
      <c r="A785" s="10"/>
    </row>
    <row r="786" spans="1:1" x14ac:dyDescent="0.35">
      <c r="A786" s="10"/>
    </row>
    <row r="787" spans="1:1" x14ac:dyDescent="0.35">
      <c r="A787" s="10"/>
    </row>
    <row r="788" spans="1:1" x14ac:dyDescent="0.35">
      <c r="A788" s="10"/>
    </row>
    <row r="789" spans="1:1" x14ac:dyDescent="0.35">
      <c r="A789" s="10"/>
    </row>
    <row r="790" spans="1:1" x14ac:dyDescent="0.35">
      <c r="A790" s="10"/>
    </row>
    <row r="791" spans="1:1" x14ac:dyDescent="0.35">
      <c r="A791" s="10"/>
    </row>
    <row r="792" spans="1:1" x14ac:dyDescent="0.35">
      <c r="A792" s="10"/>
    </row>
    <row r="793" spans="1:1" x14ac:dyDescent="0.35">
      <c r="A793" s="10"/>
    </row>
    <row r="794" spans="1:1" x14ac:dyDescent="0.35">
      <c r="A794" s="10"/>
    </row>
    <row r="795" spans="1:1" x14ac:dyDescent="0.35">
      <c r="A795" s="10"/>
    </row>
    <row r="796" spans="1:1" x14ac:dyDescent="0.35">
      <c r="A796" s="10"/>
    </row>
    <row r="797" spans="1:1" x14ac:dyDescent="0.35">
      <c r="A797" s="10"/>
    </row>
    <row r="798" spans="1:1" x14ac:dyDescent="0.35">
      <c r="A798" s="10"/>
    </row>
    <row r="799" spans="1:1" x14ac:dyDescent="0.35">
      <c r="A799" s="10"/>
    </row>
    <row r="800" spans="1:1" x14ac:dyDescent="0.35">
      <c r="A800" s="10"/>
    </row>
    <row r="801" spans="1:1" x14ac:dyDescent="0.35">
      <c r="A801" s="10"/>
    </row>
    <row r="802" spans="1:1" x14ac:dyDescent="0.35">
      <c r="A802" s="10"/>
    </row>
    <row r="803" spans="1:1" x14ac:dyDescent="0.35">
      <c r="A803" s="10"/>
    </row>
    <row r="804" spans="1:1" x14ac:dyDescent="0.35">
      <c r="A804" s="10"/>
    </row>
    <row r="805" spans="1:1" x14ac:dyDescent="0.35">
      <c r="A805" s="10"/>
    </row>
    <row r="806" spans="1:1" x14ac:dyDescent="0.35">
      <c r="A806" s="10"/>
    </row>
    <row r="807" spans="1:1" x14ac:dyDescent="0.35">
      <c r="A807" s="10"/>
    </row>
    <row r="808" spans="1:1" x14ac:dyDescent="0.35">
      <c r="A808" s="10"/>
    </row>
    <row r="809" spans="1:1" x14ac:dyDescent="0.35">
      <c r="A809" s="10"/>
    </row>
    <row r="810" spans="1:1" x14ac:dyDescent="0.35">
      <c r="A810" s="10"/>
    </row>
    <row r="811" spans="1:1" x14ac:dyDescent="0.35">
      <c r="A811" s="10"/>
    </row>
    <row r="812" spans="1:1" x14ac:dyDescent="0.35">
      <c r="A812" s="10"/>
    </row>
    <row r="813" spans="1:1" x14ac:dyDescent="0.35">
      <c r="A813" s="10"/>
    </row>
    <row r="814" spans="1:1" x14ac:dyDescent="0.35">
      <c r="A814" s="10"/>
    </row>
    <row r="815" spans="1:1" x14ac:dyDescent="0.35">
      <c r="A815" s="10"/>
    </row>
    <row r="816" spans="1:1" x14ac:dyDescent="0.35">
      <c r="A816" s="10"/>
    </row>
    <row r="817" spans="1:1" x14ac:dyDescent="0.35">
      <c r="A817" s="10"/>
    </row>
    <row r="818" spans="1:1" x14ac:dyDescent="0.35">
      <c r="A818" s="10"/>
    </row>
    <row r="819" spans="1:1" x14ac:dyDescent="0.35">
      <c r="A819" s="10"/>
    </row>
    <row r="820" spans="1:1" x14ac:dyDescent="0.35">
      <c r="A820" s="10"/>
    </row>
    <row r="821" spans="1:1" x14ac:dyDescent="0.35">
      <c r="A821" s="10"/>
    </row>
    <row r="822" spans="1:1" x14ac:dyDescent="0.35">
      <c r="A822" s="10"/>
    </row>
    <row r="823" spans="1:1" x14ac:dyDescent="0.35">
      <c r="A823" s="10"/>
    </row>
    <row r="824" spans="1:1" x14ac:dyDescent="0.35">
      <c r="A824" s="10"/>
    </row>
    <row r="825" spans="1:1" x14ac:dyDescent="0.35">
      <c r="A825" s="10"/>
    </row>
    <row r="826" spans="1:1" x14ac:dyDescent="0.35">
      <c r="A826" s="10"/>
    </row>
    <row r="827" spans="1:1" x14ac:dyDescent="0.35">
      <c r="A827" s="10"/>
    </row>
    <row r="828" spans="1:1" x14ac:dyDescent="0.35">
      <c r="A828" s="10"/>
    </row>
    <row r="829" spans="1:1" x14ac:dyDescent="0.35">
      <c r="A829" s="10"/>
    </row>
    <row r="830" spans="1:1" x14ac:dyDescent="0.35">
      <c r="A830" s="10"/>
    </row>
    <row r="831" spans="1:1" x14ac:dyDescent="0.35">
      <c r="A831" s="10"/>
    </row>
    <row r="832" spans="1:1" x14ac:dyDescent="0.35">
      <c r="A832" s="10"/>
    </row>
    <row r="833" spans="1:1" x14ac:dyDescent="0.35">
      <c r="A833" s="10"/>
    </row>
    <row r="834" spans="1:1" x14ac:dyDescent="0.35">
      <c r="A834" s="10"/>
    </row>
    <row r="835" spans="1:1" x14ac:dyDescent="0.35">
      <c r="A835" s="10"/>
    </row>
    <row r="836" spans="1:1" x14ac:dyDescent="0.35">
      <c r="A836" s="10"/>
    </row>
    <row r="837" spans="1:1" x14ac:dyDescent="0.35">
      <c r="A837" s="10"/>
    </row>
    <row r="838" spans="1:1" x14ac:dyDescent="0.35">
      <c r="A838" s="10"/>
    </row>
    <row r="839" spans="1:1" x14ac:dyDescent="0.35">
      <c r="A839" s="10"/>
    </row>
    <row r="840" spans="1:1" x14ac:dyDescent="0.35">
      <c r="A840" s="10"/>
    </row>
    <row r="841" spans="1:1" x14ac:dyDescent="0.35">
      <c r="A841" s="10"/>
    </row>
    <row r="842" spans="1:1" x14ac:dyDescent="0.35">
      <c r="A842" s="10"/>
    </row>
    <row r="843" spans="1:1" x14ac:dyDescent="0.35">
      <c r="A843" s="10"/>
    </row>
    <row r="844" spans="1:1" x14ac:dyDescent="0.35">
      <c r="A844" s="10"/>
    </row>
    <row r="845" spans="1:1" x14ac:dyDescent="0.35">
      <c r="A845" s="10"/>
    </row>
    <row r="846" spans="1:1" x14ac:dyDescent="0.35">
      <c r="A846" s="10"/>
    </row>
    <row r="847" spans="1:1" x14ac:dyDescent="0.35">
      <c r="A847" s="10"/>
    </row>
    <row r="848" spans="1:1" x14ac:dyDescent="0.35">
      <c r="A848" s="10"/>
    </row>
    <row r="849" spans="1:1" x14ac:dyDescent="0.35">
      <c r="A849" s="10"/>
    </row>
    <row r="850" spans="1:1" x14ac:dyDescent="0.35">
      <c r="A850" s="10"/>
    </row>
    <row r="851" spans="1:1" x14ac:dyDescent="0.35">
      <c r="A851" s="10"/>
    </row>
    <row r="852" spans="1:1" x14ac:dyDescent="0.35">
      <c r="A852" s="10"/>
    </row>
    <row r="853" spans="1:1" x14ac:dyDescent="0.35">
      <c r="A853" s="10"/>
    </row>
    <row r="854" spans="1:1" x14ac:dyDescent="0.35">
      <c r="A854" s="10"/>
    </row>
    <row r="855" spans="1:1" x14ac:dyDescent="0.35">
      <c r="A855" s="10"/>
    </row>
    <row r="856" spans="1:1" x14ac:dyDescent="0.35">
      <c r="A856" s="10"/>
    </row>
    <row r="857" spans="1:1" x14ac:dyDescent="0.35">
      <c r="A857" s="10"/>
    </row>
    <row r="858" spans="1:1" x14ac:dyDescent="0.35">
      <c r="A858" s="10"/>
    </row>
    <row r="859" spans="1:1" x14ac:dyDescent="0.35">
      <c r="A859" s="10"/>
    </row>
    <row r="860" spans="1:1" x14ac:dyDescent="0.35">
      <c r="A860" s="10"/>
    </row>
    <row r="861" spans="1:1" x14ac:dyDescent="0.35">
      <c r="A861" s="10"/>
    </row>
    <row r="862" spans="1:1" x14ac:dyDescent="0.35">
      <c r="A862" s="10"/>
    </row>
    <row r="863" spans="1:1" x14ac:dyDescent="0.35">
      <c r="A863" s="10"/>
    </row>
    <row r="864" spans="1:1" x14ac:dyDescent="0.35">
      <c r="A864" s="10"/>
    </row>
    <row r="865" spans="1:1" x14ac:dyDescent="0.35">
      <c r="A865" s="10"/>
    </row>
    <row r="866" spans="1:1" x14ac:dyDescent="0.35">
      <c r="A866" s="10"/>
    </row>
    <row r="867" spans="1:1" x14ac:dyDescent="0.35">
      <c r="A867" s="10"/>
    </row>
    <row r="868" spans="1:1" x14ac:dyDescent="0.35">
      <c r="A868" s="10"/>
    </row>
    <row r="869" spans="1:1" x14ac:dyDescent="0.35">
      <c r="A869" s="10"/>
    </row>
    <row r="870" spans="1:1" x14ac:dyDescent="0.35">
      <c r="A870" s="10"/>
    </row>
    <row r="871" spans="1:1" x14ac:dyDescent="0.35">
      <c r="A871" s="10"/>
    </row>
    <row r="872" spans="1:1" x14ac:dyDescent="0.35">
      <c r="A872" s="10"/>
    </row>
    <row r="873" spans="1:1" x14ac:dyDescent="0.35">
      <c r="A873" s="10"/>
    </row>
    <row r="874" spans="1:1" x14ac:dyDescent="0.35">
      <c r="A874" s="10"/>
    </row>
    <row r="875" spans="1:1" x14ac:dyDescent="0.35">
      <c r="A875" s="10"/>
    </row>
    <row r="876" spans="1:1" x14ac:dyDescent="0.35">
      <c r="A876" s="10"/>
    </row>
    <row r="877" spans="1:1" x14ac:dyDescent="0.35">
      <c r="A877" s="10"/>
    </row>
    <row r="878" spans="1:1" x14ac:dyDescent="0.35">
      <c r="A878" s="10"/>
    </row>
    <row r="879" spans="1:1" x14ac:dyDescent="0.35">
      <c r="A879" s="10"/>
    </row>
    <row r="880" spans="1:1" x14ac:dyDescent="0.35">
      <c r="A880" s="10"/>
    </row>
    <row r="881" spans="1:1" x14ac:dyDescent="0.35">
      <c r="A881" s="10"/>
    </row>
    <row r="882" spans="1:1" x14ac:dyDescent="0.35">
      <c r="A882" s="10"/>
    </row>
    <row r="883" spans="1:1" x14ac:dyDescent="0.35">
      <c r="A883" s="10"/>
    </row>
    <row r="884" spans="1:1" x14ac:dyDescent="0.35">
      <c r="A884" s="10"/>
    </row>
    <row r="885" spans="1:1" x14ac:dyDescent="0.35">
      <c r="A885" s="10"/>
    </row>
    <row r="886" spans="1:1" x14ac:dyDescent="0.35">
      <c r="A886" s="10"/>
    </row>
    <row r="887" spans="1:1" x14ac:dyDescent="0.35">
      <c r="A887" s="10"/>
    </row>
    <row r="888" spans="1:1" x14ac:dyDescent="0.35">
      <c r="A888" s="10"/>
    </row>
    <row r="889" spans="1:1" x14ac:dyDescent="0.35">
      <c r="A889" s="10"/>
    </row>
    <row r="890" spans="1:1" x14ac:dyDescent="0.35">
      <c r="A890" s="10"/>
    </row>
    <row r="891" spans="1:1" x14ac:dyDescent="0.35">
      <c r="A891" s="10"/>
    </row>
    <row r="892" spans="1:1" x14ac:dyDescent="0.35">
      <c r="A892" s="10"/>
    </row>
    <row r="893" spans="1:1" x14ac:dyDescent="0.35">
      <c r="A893" s="10"/>
    </row>
    <row r="894" spans="1:1" x14ac:dyDescent="0.35">
      <c r="A894" s="10"/>
    </row>
    <row r="895" spans="1:1" x14ac:dyDescent="0.35">
      <c r="A895" s="10"/>
    </row>
    <row r="896" spans="1:1" x14ac:dyDescent="0.35">
      <c r="A896" s="10"/>
    </row>
    <row r="897" spans="1:1" x14ac:dyDescent="0.35">
      <c r="A897" s="10"/>
    </row>
    <row r="898" spans="1:1" x14ac:dyDescent="0.35">
      <c r="A898" s="10"/>
    </row>
    <row r="899" spans="1:1" x14ac:dyDescent="0.35">
      <c r="A899" s="10"/>
    </row>
    <row r="900" spans="1:1" x14ac:dyDescent="0.35">
      <c r="A900" s="10"/>
    </row>
    <row r="901" spans="1:1" x14ac:dyDescent="0.35">
      <c r="A901" s="10"/>
    </row>
    <row r="902" spans="1:1" x14ac:dyDescent="0.35">
      <c r="A902" s="10"/>
    </row>
    <row r="903" spans="1:1" x14ac:dyDescent="0.35">
      <c r="A903" s="10"/>
    </row>
    <row r="904" spans="1:1" x14ac:dyDescent="0.35">
      <c r="A904" s="10"/>
    </row>
    <row r="905" spans="1:1" x14ac:dyDescent="0.35">
      <c r="A905" s="10"/>
    </row>
    <row r="906" spans="1:1" x14ac:dyDescent="0.35">
      <c r="A906" s="10"/>
    </row>
    <row r="907" spans="1:1" x14ac:dyDescent="0.35">
      <c r="A907" s="10"/>
    </row>
    <row r="908" spans="1:1" x14ac:dyDescent="0.35">
      <c r="A908" s="10"/>
    </row>
    <row r="909" spans="1:1" x14ac:dyDescent="0.35">
      <c r="A909" s="10"/>
    </row>
    <row r="910" spans="1:1" x14ac:dyDescent="0.35">
      <c r="A910" s="10"/>
    </row>
    <row r="911" spans="1:1" x14ac:dyDescent="0.35">
      <c r="A911" s="10"/>
    </row>
    <row r="912" spans="1:1" x14ac:dyDescent="0.35">
      <c r="A912" s="10"/>
    </row>
    <row r="913" spans="1:1" x14ac:dyDescent="0.35">
      <c r="A913" s="10"/>
    </row>
    <row r="914" spans="1:1" x14ac:dyDescent="0.35">
      <c r="A914" s="10"/>
    </row>
    <row r="915" spans="1:1" x14ac:dyDescent="0.35">
      <c r="A915" s="10"/>
    </row>
    <row r="916" spans="1:1" x14ac:dyDescent="0.35">
      <c r="A916" s="10"/>
    </row>
    <row r="917" spans="1:1" x14ac:dyDescent="0.35">
      <c r="A917" s="10"/>
    </row>
    <row r="918" spans="1:1" x14ac:dyDescent="0.35">
      <c r="A918" s="10"/>
    </row>
    <row r="919" spans="1:1" x14ac:dyDescent="0.35">
      <c r="A919" s="10"/>
    </row>
    <row r="920" spans="1:1" x14ac:dyDescent="0.35">
      <c r="A920" s="10"/>
    </row>
    <row r="921" spans="1:1" x14ac:dyDescent="0.35">
      <c r="A921" s="10"/>
    </row>
    <row r="922" spans="1:1" x14ac:dyDescent="0.35">
      <c r="A922" s="10"/>
    </row>
    <row r="923" spans="1:1" x14ac:dyDescent="0.35">
      <c r="A923" s="10"/>
    </row>
    <row r="924" spans="1:1" x14ac:dyDescent="0.35">
      <c r="A924" s="10"/>
    </row>
    <row r="925" spans="1:1" x14ac:dyDescent="0.35">
      <c r="A925" s="10"/>
    </row>
    <row r="926" spans="1:1" x14ac:dyDescent="0.35">
      <c r="A926" s="10"/>
    </row>
    <row r="927" spans="1:1" x14ac:dyDescent="0.35">
      <c r="A927" s="10"/>
    </row>
    <row r="928" spans="1:1" x14ac:dyDescent="0.35">
      <c r="A928" s="10"/>
    </row>
    <row r="929" spans="1:1" x14ac:dyDescent="0.35">
      <c r="A929" s="10"/>
    </row>
    <row r="930" spans="1:1" x14ac:dyDescent="0.35">
      <c r="A930" s="10"/>
    </row>
    <row r="931" spans="1:1" x14ac:dyDescent="0.35">
      <c r="A931" s="10"/>
    </row>
    <row r="932" spans="1:1" x14ac:dyDescent="0.35">
      <c r="A932" s="10"/>
    </row>
    <row r="933" spans="1:1" x14ac:dyDescent="0.35">
      <c r="A933" s="10"/>
    </row>
    <row r="934" spans="1:1" x14ac:dyDescent="0.35">
      <c r="A934" s="10"/>
    </row>
    <row r="935" spans="1:1" x14ac:dyDescent="0.35">
      <c r="A935" s="10"/>
    </row>
    <row r="936" spans="1:1" x14ac:dyDescent="0.35">
      <c r="A936" s="10"/>
    </row>
    <row r="937" spans="1:1" x14ac:dyDescent="0.35">
      <c r="A937" s="10"/>
    </row>
    <row r="938" spans="1:1" x14ac:dyDescent="0.35">
      <c r="A938" s="10"/>
    </row>
    <row r="939" spans="1:1" x14ac:dyDescent="0.35">
      <c r="A939" s="10"/>
    </row>
    <row r="940" spans="1:1" x14ac:dyDescent="0.35">
      <c r="A940" s="10"/>
    </row>
    <row r="941" spans="1:1" x14ac:dyDescent="0.35">
      <c r="A941" s="10"/>
    </row>
    <row r="942" spans="1:1" x14ac:dyDescent="0.35">
      <c r="A942" s="10"/>
    </row>
    <row r="943" spans="1:1" x14ac:dyDescent="0.35">
      <c r="A943" s="10"/>
    </row>
    <row r="944" spans="1:1" x14ac:dyDescent="0.35">
      <c r="A944" s="10"/>
    </row>
    <row r="945" spans="1:1" x14ac:dyDescent="0.35">
      <c r="A945" s="10"/>
    </row>
    <row r="946" spans="1:1" x14ac:dyDescent="0.35">
      <c r="A946" s="10"/>
    </row>
    <row r="947" spans="1:1" x14ac:dyDescent="0.35">
      <c r="A947" s="10"/>
    </row>
    <row r="948" spans="1:1" x14ac:dyDescent="0.35">
      <c r="A948" s="10"/>
    </row>
    <row r="949" spans="1:1" x14ac:dyDescent="0.35">
      <c r="A949" s="10"/>
    </row>
    <row r="950" spans="1:1" x14ac:dyDescent="0.35">
      <c r="A950" s="10"/>
    </row>
    <row r="951" spans="1:1" x14ac:dyDescent="0.35">
      <c r="A951" s="10"/>
    </row>
    <row r="952" spans="1:1" x14ac:dyDescent="0.35">
      <c r="A952" s="10"/>
    </row>
    <row r="953" spans="1:1" x14ac:dyDescent="0.35">
      <c r="A953" s="10"/>
    </row>
    <row r="954" spans="1:1" x14ac:dyDescent="0.35">
      <c r="A954" s="10"/>
    </row>
    <row r="955" spans="1:1" x14ac:dyDescent="0.35">
      <c r="A955" s="10"/>
    </row>
    <row r="956" spans="1:1" x14ac:dyDescent="0.35">
      <c r="A956" s="10"/>
    </row>
    <row r="957" spans="1:1" x14ac:dyDescent="0.35">
      <c r="A957" s="10"/>
    </row>
    <row r="958" spans="1:1" x14ac:dyDescent="0.35">
      <c r="A958" s="10"/>
    </row>
    <row r="959" spans="1:1" x14ac:dyDescent="0.35">
      <c r="A959" s="10"/>
    </row>
    <row r="960" spans="1:1" x14ac:dyDescent="0.35">
      <c r="A960" s="10"/>
    </row>
    <row r="961" spans="1:1" x14ac:dyDescent="0.35">
      <c r="A961" s="10"/>
    </row>
    <row r="962" spans="1:1" x14ac:dyDescent="0.35">
      <c r="A962" s="10"/>
    </row>
    <row r="963" spans="1:1" x14ac:dyDescent="0.35">
      <c r="A963" s="10"/>
    </row>
    <row r="964" spans="1:1" x14ac:dyDescent="0.35">
      <c r="A964" s="10"/>
    </row>
    <row r="965" spans="1:1" x14ac:dyDescent="0.35">
      <c r="A965" s="10"/>
    </row>
    <row r="966" spans="1:1" x14ac:dyDescent="0.35">
      <c r="A966" s="10"/>
    </row>
    <row r="967" spans="1:1" x14ac:dyDescent="0.35">
      <c r="A967" s="10"/>
    </row>
    <row r="968" spans="1:1" x14ac:dyDescent="0.35">
      <c r="A968" s="10"/>
    </row>
    <row r="969" spans="1:1" x14ac:dyDescent="0.35">
      <c r="A969" s="10"/>
    </row>
    <row r="970" spans="1:1" x14ac:dyDescent="0.35">
      <c r="A970" s="10"/>
    </row>
    <row r="971" spans="1:1" x14ac:dyDescent="0.35">
      <c r="A971" s="10"/>
    </row>
    <row r="972" spans="1:1" x14ac:dyDescent="0.35">
      <c r="A972" s="10"/>
    </row>
    <row r="973" spans="1:1" x14ac:dyDescent="0.35">
      <c r="A973" s="10"/>
    </row>
    <row r="974" spans="1:1" x14ac:dyDescent="0.35">
      <c r="A974" s="10"/>
    </row>
    <row r="975" spans="1:1" x14ac:dyDescent="0.35">
      <c r="A975" s="10"/>
    </row>
    <row r="976" spans="1:1" x14ac:dyDescent="0.35">
      <c r="A976" s="10"/>
    </row>
    <row r="977" spans="1:1" x14ac:dyDescent="0.35">
      <c r="A977" s="10"/>
    </row>
    <row r="978" spans="1:1" x14ac:dyDescent="0.35">
      <c r="A978" s="10"/>
    </row>
    <row r="979" spans="1:1" x14ac:dyDescent="0.35">
      <c r="A979" s="10"/>
    </row>
    <row r="980" spans="1:1" x14ac:dyDescent="0.35">
      <c r="A980" s="10"/>
    </row>
    <row r="981" spans="1:1" x14ac:dyDescent="0.35">
      <c r="A981" s="10"/>
    </row>
    <row r="982" spans="1:1" x14ac:dyDescent="0.35">
      <c r="A982" s="10"/>
    </row>
    <row r="983" spans="1:1" x14ac:dyDescent="0.35">
      <c r="A983" s="10"/>
    </row>
    <row r="984" spans="1:1" x14ac:dyDescent="0.35">
      <c r="A984" s="10"/>
    </row>
    <row r="985" spans="1:1" x14ac:dyDescent="0.35">
      <c r="A985" s="10"/>
    </row>
    <row r="986" spans="1:1" x14ac:dyDescent="0.35">
      <c r="A986" s="10"/>
    </row>
    <row r="987" spans="1:1" x14ac:dyDescent="0.35">
      <c r="A987" s="10"/>
    </row>
    <row r="988" spans="1:1" x14ac:dyDescent="0.35">
      <c r="A988" s="10"/>
    </row>
    <row r="989" spans="1:1" x14ac:dyDescent="0.35">
      <c r="A989" s="10"/>
    </row>
    <row r="990" spans="1:1" x14ac:dyDescent="0.35">
      <c r="A990" s="10"/>
    </row>
    <row r="991" spans="1:1" x14ac:dyDescent="0.35">
      <c r="A991" s="10"/>
    </row>
    <row r="992" spans="1:1" x14ac:dyDescent="0.35">
      <c r="A992" s="10"/>
    </row>
    <row r="993" spans="1:1" x14ac:dyDescent="0.35">
      <c r="A993" s="10"/>
    </row>
    <row r="994" spans="1:1" x14ac:dyDescent="0.35">
      <c r="A994" s="10"/>
    </row>
    <row r="995" spans="1:1" x14ac:dyDescent="0.35">
      <c r="A995" s="10"/>
    </row>
    <row r="996" spans="1:1" x14ac:dyDescent="0.35">
      <c r="A996" s="10"/>
    </row>
    <row r="997" spans="1:1" x14ac:dyDescent="0.35">
      <c r="A997" s="10"/>
    </row>
    <row r="998" spans="1:1" x14ac:dyDescent="0.35">
      <c r="A998" s="10"/>
    </row>
    <row r="999" spans="1:1" x14ac:dyDescent="0.35">
      <c r="A999" s="10"/>
    </row>
    <row r="1000" spans="1:1" x14ac:dyDescent="0.35">
      <c r="A1000" s="10"/>
    </row>
    <row r="1001" spans="1:1" x14ac:dyDescent="0.35">
      <c r="A1001" s="10"/>
    </row>
    <row r="1002" spans="1:1" x14ac:dyDescent="0.35">
      <c r="A1002" s="10"/>
    </row>
    <row r="1003" spans="1:1" x14ac:dyDescent="0.35">
      <c r="A1003" s="10"/>
    </row>
    <row r="1004" spans="1:1" x14ac:dyDescent="0.35">
      <c r="A1004" s="10"/>
    </row>
    <row r="1005" spans="1:1" x14ac:dyDescent="0.35">
      <c r="A1005" s="10"/>
    </row>
    <row r="1006" spans="1:1" x14ac:dyDescent="0.35">
      <c r="A1006" s="10"/>
    </row>
    <row r="1007" spans="1:1" x14ac:dyDescent="0.35">
      <c r="A1007" s="10"/>
    </row>
    <row r="1008" spans="1:1" x14ac:dyDescent="0.35">
      <c r="A1008" s="10"/>
    </row>
    <row r="1009" spans="1:1" x14ac:dyDescent="0.35">
      <c r="A1009" s="10"/>
    </row>
    <row r="1010" spans="1:1" x14ac:dyDescent="0.35">
      <c r="A1010" s="10"/>
    </row>
    <row r="1011" spans="1:1" x14ac:dyDescent="0.35">
      <c r="A1011" s="10"/>
    </row>
    <row r="1012" spans="1:1" x14ac:dyDescent="0.35">
      <c r="A1012" s="10"/>
    </row>
    <row r="1013" spans="1:1" x14ac:dyDescent="0.35">
      <c r="A1013" s="10"/>
    </row>
    <row r="1014" spans="1:1" x14ac:dyDescent="0.35">
      <c r="A1014" s="10"/>
    </row>
    <row r="1015" spans="1:1" x14ac:dyDescent="0.35">
      <c r="A1015" s="10"/>
    </row>
    <row r="1016" spans="1:1" x14ac:dyDescent="0.35">
      <c r="A1016" s="10"/>
    </row>
    <row r="1017" spans="1:1" x14ac:dyDescent="0.35">
      <c r="A1017" s="10"/>
    </row>
    <row r="1018" spans="1:1" x14ac:dyDescent="0.35">
      <c r="A1018" s="10"/>
    </row>
    <row r="1019" spans="1:1" x14ac:dyDescent="0.35">
      <c r="A1019" s="10"/>
    </row>
    <row r="1020" spans="1:1" x14ac:dyDescent="0.35">
      <c r="A1020" s="10"/>
    </row>
    <row r="1021" spans="1:1" x14ac:dyDescent="0.35">
      <c r="A1021" s="10"/>
    </row>
    <row r="1022" spans="1:1" x14ac:dyDescent="0.35">
      <c r="A1022" s="10"/>
    </row>
    <row r="1023" spans="1:1" x14ac:dyDescent="0.35">
      <c r="A1023" s="10"/>
    </row>
    <row r="1024" spans="1:1" x14ac:dyDescent="0.35">
      <c r="A1024" s="10"/>
    </row>
    <row r="1025" spans="1:1" x14ac:dyDescent="0.35">
      <c r="A1025" s="10"/>
    </row>
    <row r="1026" spans="1:1" x14ac:dyDescent="0.35">
      <c r="A1026" s="10"/>
    </row>
    <row r="1027" spans="1:1" x14ac:dyDescent="0.35">
      <c r="A1027" s="10"/>
    </row>
    <row r="1028" spans="1:1" x14ac:dyDescent="0.35">
      <c r="A1028" s="10"/>
    </row>
    <row r="1029" spans="1:1" x14ac:dyDescent="0.35">
      <c r="A1029" s="10"/>
    </row>
    <row r="1030" spans="1:1" x14ac:dyDescent="0.35">
      <c r="A1030" s="10"/>
    </row>
    <row r="1031" spans="1:1" x14ac:dyDescent="0.35">
      <c r="A1031" s="10"/>
    </row>
    <row r="1032" spans="1:1" x14ac:dyDescent="0.35">
      <c r="A1032" s="10"/>
    </row>
    <row r="1033" spans="1:1" x14ac:dyDescent="0.35">
      <c r="A1033" s="10"/>
    </row>
    <row r="1034" spans="1:1" x14ac:dyDescent="0.35">
      <c r="A1034" s="10"/>
    </row>
    <row r="1035" spans="1:1" x14ac:dyDescent="0.35">
      <c r="A1035" s="10"/>
    </row>
    <row r="1036" spans="1:1" x14ac:dyDescent="0.35">
      <c r="A1036" s="10"/>
    </row>
    <row r="1037" spans="1:1" x14ac:dyDescent="0.35">
      <c r="A1037" s="10"/>
    </row>
    <row r="1038" spans="1:1" x14ac:dyDescent="0.35">
      <c r="A1038" s="10"/>
    </row>
    <row r="1039" spans="1:1" x14ac:dyDescent="0.35">
      <c r="A1039" s="10"/>
    </row>
    <row r="1040" spans="1:1" x14ac:dyDescent="0.35">
      <c r="A1040" s="10"/>
    </row>
    <row r="1041" spans="1:1" x14ac:dyDescent="0.35">
      <c r="A1041" s="10"/>
    </row>
    <row r="1042" spans="1:1" x14ac:dyDescent="0.35">
      <c r="A1042" s="10"/>
    </row>
    <row r="1043" spans="1:1" x14ac:dyDescent="0.35">
      <c r="A1043" s="10"/>
    </row>
    <row r="1044" spans="1:1" x14ac:dyDescent="0.35">
      <c r="A1044" s="10"/>
    </row>
    <row r="1045" spans="1:1" x14ac:dyDescent="0.35">
      <c r="A1045" s="10"/>
    </row>
    <row r="1046" spans="1:1" x14ac:dyDescent="0.35">
      <c r="A1046" s="10"/>
    </row>
    <row r="1047" spans="1:1" x14ac:dyDescent="0.35">
      <c r="A1047" s="10"/>
    </row>
    <row r="1048" spans="1:1" x14ac:dyDescent="0.35">
      <c r="A1048" s="10"/>
    </row>
    <row r="1049" spans="1:1" x14ac:dyDescent="0.35">
      <c r="A1049" s="10"/>
    </row>
    <row r="1050" spans="1:1" x14ac:dyDescent="0.35">
      <c r="A1050" s="10"/>
    </row>
    <row r="1051" spans="1:1" x14ac:dyDescent="0.35">
      <c r="A1051" s="10"/>
    </row>
    <row r="1052" spans="1:1" x14ac:dyDescent="0.35">
      <c r="A1052" s="10"/>
    </row>
    <row r="1053" spans="1:1" x14ac:dyDescent="0.35">
      <c r="A1053" s="10"/>
    </row>
    <row r="1054" spans="1:1" x14ac:dyDescent="0.35">
      <c r="A1054" s="10"/>
    </row>
    <row r="1055" spans="1:1" x14ac:dyDescent="0.35">
      <c r="A1055" s="10"/>
    </row>
    <row r="1056" spans="1:1" x14ac:dyDescent="0.35">
      <c r="A1056" s="10"/>
    </row>
    <row r="1057" spans="1:1" x14ac:dyDescent="0.35">
      <c r="A1057" s="10"/>
    </row>
    <row r="1058" spans="1:1" x14ac:dyDescent="0.35">
      <c r="A1058" s="10"/>
    </row>
    <row r="1059" spans="1:1" x14ac:dyDescent="0.35">
      <c r="A1059" s="10"/>
    </row>
    <row r="1060" spans="1:1" x14ac:dyDescent="0.35">
      <c r="A1060" s="10"/>
    </row>
    <row r="1061" spans="1:1" x14ac:dyDescent="0.35">
      <c r="A1061" s="10"/>
    </row>
    <row r="1062" spans="1:1" x14ac:dyDescent="0.35">
      <c r="A1062" s="10"/>
    </row>
    <row r="1063" spans="1:1" x14ac:dyDescent="0.35">
      <c r="A1063" s="10"/>
    </row>
    <row r="1064" spans="1:1" x14ac:dyDescent="0.35">
      <c r="A1064" s="10"/>
    </row>
    <row r="1065" spans="1:1" x14ac:dyDescent="0.35">
      <c r="A1065" s="10"/>
    </row>
    <row r="1066" spans="1:1" x14ac:dyDescent="0.35">
      <c r="A1066" s="10"/>
    </row>
    <row r="1067" spans="1:1" x14ac:dyDescent="0.35">
      <c r="A1067" s="10"/>
    </row>
    <row r="1068" spans="1:1" x14ac:dyDescent="0.35">
      <c r="A1068" s="10"/>
    </row>
    <row r="1069" spans="1:1" x14ac:dyDescent="0.35">
      <c r="A1069" s="10"/>
    </row>
    <row r="1070" spans="1:1" x14ac:dyDescent="0.35">
      <c r="A1070" s="10"/>
    </row>
    <row r="1071" spans="1:1" x14ac:dyDescent="0.35">
      <c r="A1071" s="10"/>
    </row>
    <row r="1072" spans="1:1" x14ac:dyDescent="0.35">
      <c r="A1072" s="10"/>
    </row>
    <row r="1073" spans="1:1" x14ac:dyDescent="0.35">
      <c r="A1073" s="10"/>
    </row>
    <row r="1074" spans="1:1" x14ac:dyDescent="0.35">
      <c r="A1074" s="10"/>
    </row>
    <row r="1075" spans="1:1" x14ac:dyDescent="0.35">
      <c r="A1075" s="10"/>
    </row>
    <row r="1076" spans="1:1" x14ac:dyDescent="0.35">
      <c r="A1076" s="10"/>
    </row>
    <row r="1077" spans="1:1" x14ac:dyDescent="0.35">
      <c r="A1077" s="10"/>
    </row>
    <row r="1078" spans="1:1" x14ac:dyDescent="0.35">
      <c r="A1078" s="10"/>
    </row>
    <row r="1079" spans="1:1" x14ac:dyDescent="0.35">
      <c r="A1079" s="10"/>
    </row>
    <row r="1080" spans="1:1" x14ac:dyDescent="0.35">
      <c r="A1080" s="10"/>
    </row>
    <row r="1081" spans="1:1" x14ac:dyDescent="0.35">
      <c r="A1081" s="10"/>
    </row>
    <row r="1082" spans="1:1" x14ac:dyDescent="0.35">
      <c r="A1082" s="10"/>
    </row>
    <row r="1083" spans="1:1" x14ac:dyDescent="0.35">
      <c r="A1083" s="10"/>
    </row>
    <row r="1084" spans="1:1" x14ac:dyDescent="0.35">
      <c r="A1084" s="10"/>
    </row>
    <row r="1085" spans="1:1" x14ac:dyDescent="0.35">
      <c r="A1085" s="10"/>
    </row>
    <row r="1086" spans="1:1" x14ac:dyDescent="0.35">
      <c r="A1086" s="10"/>
    </row>
    <row r="1087" spans="1:1" x14ac:dyDescent="0.35">
      <c r="A1087" s="10"/>
    </row>
    <row r="1088" spans="1:1" x14ac:dyDescent="0.35">
      <c r="A1088" s="10"/>
    </row>
    <row r="1089" spans="1:1" x14ac:dyDescent="0.35">
      <c r="A1089" s="10"/>
    </row>
    <row r="1090" spans="1:1" x14ac:dyDescent="0.35">
      <c r="A1090" s="10"/>
    </row>
    <row r="1091" spans="1:1" x14ac:dyDescent="0.35">
      <c r="A1091" s="10"/>
    </row>
    <row r="1092" spans="1:1" x14ac:dyDescent="0.35">
      <c r="A1092" s="10"/>
    </row>
    <row r="1093" spans="1:1" x14ac:dyDescent="0.35">
      <c r="A1093" s="10"/>
    </row>
    <row r="1094" spans="1:1" x14ac:dyDescent="0.35">
      <c r="A1094" s="10"/>
    </row>
    <row r="1095" spans="1:1" x14ac:dyDescent="0.35">
      <c r="A1095" s="10"/>
    </row>
    <row r="1096" spans="1:1" x14ac:dyDescent="0.35">
      <c r="A1096" s="10"/>
    </row>
    <row r="1097" spans="1:1" x14ac:dyDescent="0.35">
      <c r="A1097" s="10"/>
    </row>
    <row r="1098" spans="1:1" x14ac:dyDescent="0.35">
      <c r="A1098" s="10"/>
    </row>
    <row r="1099" spans="1:1" x14ac:dyDescent="0.35">
      <c r="A1099" s="10"/>
    </row>
    <row r="1100" spans="1:1" x14ac:dyDescent="0.35">
      <c r="A1100" s="10"/>
    </row>
    <row r="1101" spans="1:1" x14ac:dyDescent="0.35">
      <c r="A1101" s="10"/>
    </row>
    <row r="1102" spans="1:1" x14ac:dyDescent="0.35">
      <c r="A1102" s="10"/>
    </row>
    <row r="1103" spans="1:1" x14ac:dyDescent="0.35">
      <c r="A1103" s="10"/>
    </row>
    <row r="1104" spans="1:1" x14ac:dyDescent="0.35">
      <c r="A1104" s="10"/>
    </row>
    <row r="1105" spans="1:1" x14ac:dyDescent="0.35">
      <c r="A1105" s="10"/>
    </row>
    <row r="1106" spans="1:1" x14ac:dyDescent="0.35">
      <c r="A1106" s="10"/>
    </row>
    <row r="1107" spans="1:1" x14ac:dyDescent="0.35">
      <c r="A1107" s="10"/>
    </row>
    <row r="1108" spans="1:1" x14ac:dyDescent="0.35">
      <c r="A1108" s="10"/>
    </row>
    <row r="1109" spans="1:1" x14ac:dyDescent="0.35">
      <c r="A1109" s="10"/>
    </row>
    <row r="1110" spans="1:1" x14ac:dyDescent="0.35">
      <c r="A1110" s="10"/>
    </row>
    <row r="1111" spans="1:1" x14ac:dyDescent="0.35">
      <c r="A1111" s="10"/>
    </row>
    <row r="1112" spans="1:1" x14ac:dyDescent="0.35">
      <c r="A1112" s="10"/>
    </row>
    <row r="1113" spans="1:1" x14ac:dyDescent="0.35">
      <c r="A1113" s="10"/>
    </row>
    <row r="1114" spans="1:1" x14ac:dyDescent="0.35">
      <c r="A1114" s="10"/>
    </row>
    <row r="1115" spans="1:1" x14ac:dyDescent="0.35">
      <c r="A1115" s="10"/>
    </row>
    <row r="1116" spans="1:1" x14ac:dyDescent="0.35">
      <c r="A1116" s="10"/>
    </row>
    <row r="1117" spans="1:1" x14ac:dyDescent="0.35">
      <c r="A1117" s="10"/>
    </row>
    <row r="1118" spans="1:1" x14ac:dyDescent="0.35">
      <c r="A1118" s="10"/>
    </row>
    <row r="1119" spans="1:1" x14ac:dyDescent="0.35">
      <c r="A1119" s="10"/>
    </row>
    <row r="1120" spans="1:1" x14ac:dyDescent="0.35">
      <c r="A1120" s="10"/>
    </row>
    <row r="1121" spans="1:1" x14ac:dyDescent="0.35">
      <c r="A1121" s="10"/>
    </row>
    <row r="1122" spans="1:1" x14ac:dyDescent="0.35">
      <c r="A1122" s="10"/>
    </row>
    <row r="1123" spans="1:1" x14ac:dyDescent="0.35">
      <c r="A1123" s="10"/>
    </row>
    <row r="1124" spans="1:1" x14ac:dyDescent="0.35">
      <c r="A1124" s="10"/>
    </row>
    <row r="1125" spans="1:1" x14ac:dyDescent="0.35">
      <c r="A1125" s="10"/>
    </row>
    <row r="1126" spans="1:1" x14ac:dyDescent="0.35">
      <c r="A1126" s="10"/>
    </row>
    <row r="1127" spans="1:1" x14ac:dyDescent="0.35">
      <c r="A1127" s="10"/>
    </row>
    <row r="1128" spans="1:1" x14ac:dyDescent="0.35">
      <c r="A1128" s="10"/>
    </row>
    <row r="1129" spans="1:1" x14ac:dyDescent="0.35">
      <c r="A1129" s="10"/>
    </row>
    <row r="1130" spans="1:1" x14ac:dyDescent="0.35">
      <c r="A1130" s="10"/>
    </row>
    <row r="1131" spans="1:1" x14ac:dyDescent="0.35">
      <c r="A1131" s="10"/>
    </row>
    <row r="1132" spans="1:1" x14ac:dyDescent="0.35">
      <c r="A1132" s="10"/>
    </row>
    <row r="1133" spans="1:1" x14ac:dyDescent="0.35">
      <c r="A1133" s="10"/>
    </row>
    <row r="1134" spans="1:1" x14ac:dyDescent="0.35">
      <c r="A1134" s="10"/>
    </row>
    <row r="1135" spans="1:1" x14ac:dyDescent="0.35">
      <c r="A1135" s="10"/>
    </row>
    <row r="1136" spans="1:1" x14ac:dyDescent="0.35">
      <c r="A1136" s="10"/>
    </row>
    <row r="1137" spans="1:1" x14ac:dyDescent="0.35">
      <c r="A1137" s="10"/>
    </row>
    <row r="1138" spans="1:1" x14ac:dyDescent="0.35">
      <c r="A1138" s="10"/>
    </row>
    <row r="1139" spans="1:1" x14ac:dyDescent="0.35">
      <c r="A1139" s="10"/>
    </row>
    <row r="1140" spans="1:1" x14ac:dyDescent="0.35">
      <c r="A1140" s="10"/>
    </row>
    <row r="1141" spans="1:1" x14ac:dyDescent="0.35">
      <c r="A1141" s="10"/>
    </row>
    <row r="1142" spans="1:1" x14ac:dyDescent="0.35">
      <c r="A1142" s="10"/>
    </row>
    <row r="1143" spans="1:1" x14ac:dyDescent="0.35">
      <c r="A1143" s="10"/>
    </row>
    <row r="1144" spans="1:1" x14ac:dyDescent="0.35">
      <c r="A1144" s="10"/>
    </row>
    <row r="1145" spans="1:1" x14ac:dyDescent="0.35">
      <c r="A1145" s="10"/>
    </row>
    <row r="1146" spans="1:1" x14ac:dyDescent="0.35">
      <c r="A1146" s="10"/>
    </row>
    <row r="1147" spans="1:1" x14ac:dyDescent="0.35">
      <c r="A1147" s="10"/>
    </row>
    <row r="1148" spans="1:1" x14ac:dyDescent="0.35">
      <c r="A1148" s="10"/>
    </row>
    <row r="1149" spans="1:1" x14ac:dyDescent="0.35">
      <c r="A1149" s="10"/>
    </row>
    <row r="1150" spans="1:1" x14ac:dyDescent="0.35">
      <c r="A1150" s="10"/>
    </row>
    <row r="1151" spans="1:1" x14ac:dyDescent="0.35">
      <c r="A1151" s="10"/>
    </row>
    <row r="1152" spans="1:1" x14ac:dyDescent="0.35">
      <c r="A1152" s="10"/>
    </row>
    <row r="1153" spans="1:1" x14ac:dyDescent="0.35">
      <c r="A1153" s="10"/>
    </row>
    <row r="1154" spans="1:1" x14ac:dyDescent="0.35">
      <c r="A1154" s="10"/>
    </row>
    <row r="1155" spans="1:1" x14ac:dyDescent="0.35">
      <c r="A1155" s="10"/>
    </row>
    <row r="1156" spans="1:1" x14ac:dyDescent="0.35">
      <c r="A1156" s="10"/>
    </row>
    <row r="1157" spans="1:1" x14ac:dyDescent="0.35">
      <c r="A1157" s="10"/>
    </row>
    <row r="1158" spans="1:1" x14ac:dyDescent="0.35">
      <c r="A1158" s="10"/>
    </row>
    <row r="1159" spans="1:1" x14ac:dyDescent="0.35">
      <c r="A1159" s="10"/>
    </row>
    <row r="1160" spans="1:1" x14ac:dyDescent="0.35">
      <c r="A1160" s="10"/>
    </row>
    <row r="1161" spans="1:1" x14ac:dyDescent="0.35">
      <c r="A1161" s="10"/>
    </row>
    <row r="1162" spans="1:1" x14ac:dyDescent="0.35">
      <c r="A1162" s="10"/>
    </row>
    <row r="1163" spans="1:1" x14ac:dyDescent="0.35">
      <c r="A1163" s="10"/>
    </row>
    <row r="1164" spans="1:1" x14ac:dyDescent="0.35">
      <c r="A1164" s="10"/>
    </row>
    <row r="1165" spans="1:1" x14ac:dyDescent="0.35">
      <c r="A1165" s="10"/>
    </row>
    <row r="1166" spans="1:1" x14ac:dyDescent="0.35">
      <c r="A1166" s="10"/>
    </row>
    <row r="1167" spans="1:1" x14ac:dyDescent="0.35">
      <c r="A1167" s="10"/>
    </row>
    <row r="1168" spans="1:1" x14ac:dyDescent="0.35">
      <c r="A1168" s="10"/>
    </row>
    <row r="1169" spans="1:1" x14ac:dyDescent="0.35">
      <c r="A1169" s="10"/>
    </row>
    <row r="1170" spans="1:1" x14ac:dyDescent="0.35">
      <c r="A1170" s="10"/>
    </row>
    <row r="1171" spans="1:1" x14ac:dyDescent="0.35">
      <c r="A1171" s="10"/>
    </row>
    <row r="1172" spans="1:1" x14ac:dyDescent="0.35">
      <c r="A1172" s="10"/>
    </row>
    <row r="1173" spans="1:1" x14ac:dyDescent="0.35">
      <c r="A1173" s="10"/>
    </row>
    <row r="1174" spans="1:1" x14ac:dyDescent="0.35">
      <c r="A1174" s="10"/>
    </row>
    <row r="1175" spans="1:1" x14ac:dyDescent="0.35">
      <c r="A1175" s="10"/>
    </row>
    <row r="1176" spans="1:1" x14ac:dyDescent="0.35">
      <c r="A1176" s="10"/>
    </row>
    <row r="1177" spans="1:1" x14ac:dyDescent="0.35">
      <c r="A1177" s="10"/>
    </row>
    <row r="1178" spans="1:1" x14ac:dyDescent="0.35">
      <c r="A1178" s="10"/>
    </row>
    <row r="1179" spans="1:1" x14ac:dyDescent="0.35">
      <c r="A1179" s="10"/>
    </row>
    <row r="1180" spans="1:1" x14ac:dyDescent="0.35">
      <c r="A1180" s="10"/>
    </row>
    <row r="1181" spans="1:1" x14ac:dyDescent="0.35">
      <c r="A1181" s="10"/>
    </row>
    <row r="1182" spans="1:1" x14ac:dyDescent="0.35">
      <c r="A1182" s="10"/>
    </row>
    <row r="1183" spans="1:1" x14ac:dyDescent="0.35">
      <c r="A1183" s="10"/>
    </row>
    <row r="1184" spans="1:1" x14ac:dyDescent="0.35">
      <c r="A1184" s="10"/>
    </row>
    <row r="1185" spans="1:1" x14ac:dyDescent="0.35">
      <c r="A1185" s="10"/>
    </row>
    <row r="1186" spans="1:1" x14ac:dyDescent="0.35">
      <c r="A1186" s="10"/>
    </row>
    <row r="1187" spans="1:1" x14ac:dyDescent="0.35">
      <c r="A1187" s="10"/>
    </row>
    <row r="1188" spans="1:1" x14ac:dyDescent="0.35">
      <c r="A1188" s="10"/>
    </row>
    <row r="1189" spans="1:1" x14ac:dyDescent="0.35">
      <c r="A1189" s="10"/>
    </row>
    <row r="1190" spans="1:1" x14ac:dyDescent="0.35">
      <c r="A1190" s="10"/>
    </row>
    <row r="1191" spans="1:1" x14ac:dyDescent="0.35">
      <c r="A1191" s="10"/>
    </row>
    <row r="1192" spans="1:1" x14ac:dyDescent="0.35">
      <c r="A1192" s="10"/>
    </row>
    <row r="1193" spans="1:1" x14ac:dyDescent="0.35">
      <c r="A1193" s="10"/>
    </row>
    <row r="1194" spans="1:1" x14ac:dyDescent="0.35">
      <c r="A1194" s="10"/>
    </row>
    <row r="1195" spans="1:1" x14ac:dyDescent="0.35">
      <c r="A1195" s="10"/>
    </row>
    <row r="1196" spans="1:1" x14ac:dyDescent="0.35">
      <c r="A1196" s="10"/>
    </row>
    <row r="1197" spans="1:1" x14ac:dyDescent="0.35">
      <c r="A1197" s="10"/>
    </row>
    <row r="1198" spans="1:1" x14ac:dyDescent="0.35">
      <c r="A1198" s="10"/>
    </row>
    <row r="1199" spans="1:1" x14ac:dyDescent="0.35">
      <c r="A1199" s="10"/>
    </row>
    <row r="1200" spans="1:1" x14ac:dyDescent="0.35">
      <c r="A1200" s="10"/>
    </row>
    <row r="1201" spans="1:1" x14ac:dyDescent="0.35">
      <c r="A1201" s="10"/>
    </row>
    <row r="1202" spans="1:1" x14ac:dyDescent="0.35">
      <c r="A1202" s="10"/>
    </row>
    <row r="1203" spans="1:1" x14ac:dyDescent="0.35">
      <c r="A1203" s="10"/>
    </row>
    <row r="1204" spans="1:1" x14ac:dyDescent="0.35">
      <c r="A1204" s="10"/>
    </row>
    <row r="1205" spans="1:1" x14ac:dyDescent="0.35">
      <c r="A1205" s="10"/>
    </row>
    <row r="1206" spans="1:1" x14ac:dyDescent="0.35">
      <c r="A1206" s="10"/>
    </row>
    <row r="1207" spans="1:1" x14ac:dyDescent="0.35">
      <c r="A1207" s="10"/>
    </row>
    <row r="1208" spans="1:1" x14ac:dyDescent="0.35">
      <c r="A1208" s="10"/>
    </row>
    <row r="1209" spans="1:1" x14ac:dyDescent="0.35">
      <c r="A1209" s="10"/>
    </row>
    <row r="1210" spans="1:1" x14ac:dyDescent="0.35">
      <c r="A1210" s="10"/>
    </row>
    <row r="1211" spans="1:1" x14ac:dyDescent="0.35">
      <c r="A1211" s="10"/>
    </row>
    <row r="1212" spans="1:1" x14ac:dyDescent="0.35">
      <c r="A1212" s="10"/>
    </row>
    <row r="1213" spans="1:1" x14ac:dyDescent="0.35">
      <c r="A1213" s="10"/>
    </row>
    <row r="1214" spans="1:1" x14ac:dyDescent="0.35">
      <c r="A1214" s="10"/>
    </row>
    <row r="1215" spans="1:1" x14ac:dyDescent="0.35">
      <c r="A1215" s="10"/>
    </row>
    <row r="1216" spans="1:1" x14ac:dyDescent="0.35">
      <c r="A1216" s="10"/>
    </row>
    <row r="1217" spans="1:1" x14ac:dyDescent="0.35">
      <c r="A1217" s="10"/>
    </row>
    <row r="1218" spans="1:1" x14ac:dyDescent="0.35">
      <c r="A1218" s="10"/>
    </row>
    <row r="1219" spans="1:1" x14ac:dyDescent="0.35">
      <c r="A1219" s="10"/>
    </row>
    <row r="1220" spans="1:1" x14ac:dyDescent="0.35">
      <c r="A1220" s="10"/>
    </row>
    <row r="1221" spans="1:1" x14ac:dyDescent="0.35">
      <c r="A1221" s="10"/>
    </row>
    <row r="1222" spans="1:1" x14ac:dyDescent="0.35">
      <c r="A1222" s="10"/>
    </row>
    <row r="1223" spans="1:1" x14ac:dyDescent="0.35">
      <c r="A1223" s="10"/>
    </row>
    <row r="1224" spans="1:1" x14ac:dyDescent="0.35">
      <c r="A1224" s="10"/>
    </row>
    <row r="1225" spans="1:1" x14ac:dyDescent="0.35">
      <c r="A1225" s="10"/>
    </row>
    <row r="1226" spans="1:1" x14ac:dyDescent="0.35">
      <c r="A1226" s="10"/>
    </row>
    <row r="1227" spans="1:1" x14ac:dyDescent="0.35">
      <c r="A1227" s="10"/>
    </row>
    <row r="1228" spans="1:1" x14ac:dyDescent="0.35">
      <c r="A1228" s="10"/>
    </row>
    <row r="1229" spans="1:1" x14ac:dyDescent="0.35">
      <c r="A1229" s="10"/>
    </row>
    <row r="1230" spans="1:1" x14ac:dyDescent="0.35">
      <c r="A1230" s="10"/>
    </row>
    <row r="1231" spans="1:1" x14ac:dyDescent="0.35">
      <c r="A1231" s="10"/>
    </row>
    <row r="1232" spans="1:1" x14ac:dyDescent="0.35">
      <c r="A1232" s="10"/>
    </row>
    <row r="1233" spans="1:1" x14ac:dyDescent="0.35">
      <c r="A1233" s="10"/>
    </row>
    <row r="1234" spans="1:1" x14ac:dyDescent="0.35">
      <c r="A1234" s="10"/>
    </row>
    <row r="1235" spans="1:1" x14ac:dyDescent="0.35">
      <c r="A1235" s="10"/>
    </row>
    <row r="1236" spans="1:1" x14ac:dyDescent="0.35">
      <c r="A1236" s="10"/>
    </row>
    <row r="1237" spans="1:1" x14ac:dyDescent="0.35">
      <c r="A1237" s="10"/>
    </row>
    <row r="1238" spans="1:1" x14ac:dyDescent="0.35">
      <c r="A1238" s="10"/>
    </row>
    <row r="1239" spans="1:1" x14ac:dyDescent="0.35">
      <c r="A1239" s="10"/>
    </row>
    <row r="1240" spans="1:1" x14ac:dyDescent="0.35">
      <c r="A1240" s="10"/>
    </row>
    <row r="1241" spans="1:1" x14ac:dyDescent="0.35">
      <c r="A1241" s="10"/>
    </row>
    <row r="1242" spans="1:1" x14ac:dyDescent="0.35">
      <c r="A1242" s="10"/>
    </row>
    <row r="1243" spans="1:1" x14ac:dyDescent="0.35">
      <c r="A1243" s="10"/>
    </row>
    <row r="1244" spans="1:1" x14ac:dyDescent="0.35">
      <c r="A1244" s="10"/>
    </row>
    <row r="1245" spans="1:1" x14ac:dyDescent="0.35">
      <c r="A1245" s="10"/>
    </row>
    <row r="1246" spans="1:1" x14ac:dyDescent="0.35">
      <c r="A1246" s="10"/>
    </row>
    <row r="1247" spans="1:1" x14ac:dyDescent="0.35">
      <c r="A1247" s="10"/>
    </row>
    <row r="1248" spans="1:1" x14ac:dyDescent="0.35">
      <c r="A1248" s="10"/>
    </row>
    <row r="1249" spans="1:1" x14ac:dyDescent="0.35">
      <c r="A1249" s="10"/>
    </row>
    <row r="1250" spans="1:1" x14ac:dyDescent="0.35">
      <c r="A1250" s="10"/>
    </row>
    <row r="1251" spans="1:1" x14ac:dyDescent="0.35">
      <c r="A1251" s="10"/>
    </row>
    <row r="1252" spans="1:1" x14ac:dyDescent="0.35">
      <c r="A1252" s="10"/>
    </row>
    <row r="1253" spans="1:1" x14ac:dyDescent="0.35">
      <c r="A1253" s="10"/>
    </row>
    <row r="1254" spans="1:1" x14ac:dyDescent="0.35">
      <c r="A1254" s="10"/>
    </row>
    <row r="1255" spans="1:1" x14ac:dyDescent="0.35">
      <c r="A1255" s="10"/>
    </row>
    <row r="1256" spans="1:1" x14ac:dyDescent="0.35">
      <c r="A1256" s="10"/>
    </row>
    <row r="1257" spans="1:1" x14ac:dyDescent="0.35">
      <c r="A1257" s="10"/>
    </row>
    <row r="1258" spans="1:1" x14ac:dyDescent="0.35">
      <c r="A1258" s="10"/>
    </row>
    <row r="1259" spans="1:1" x14ac:dyDescent="0.35">
      <c r="A1259" s="10"/>
    </row>
    <row r="1260" spans="1:1" x14ac:dyDescent="0.35">
      <c r="A1260" s="10"/>
    </row>
    <row r="1261" spans="1:1" x14ac:dyDescent="0.35">
      <c r="A1261" s="10"/>
    </row>
    <row r="1262" spans="1:1" x14ac:dyDescent="0.35">
      <c r="A1262" s="10"/>
    </row>
    <row r="1263" spans="1:1" x14ac:dyDescent="0.35">
      <c r="A1263" s="10"/>
    </row>
    <row r="1264" spans="1:1" x14ac:dyDescent="0.35">
      <c r="A1264" s="10"/>
    </row>
    <row r="1265" spans="1:1" x14ac:dyDescent="0.35">
      <c r="A1265" s="10"/>
    </row>
    <row r="1266" spans="1:1" x14ac:dyDescent="0.35">
      <c r="A1266" s="10"/>
    </row>
    <row r="1267" spans="1:1" x14ac:dyDescent="0.35">
      <c r="A1267" s="10"/>
    </row>
    <row r="1268" spans="1:1" x14ac:dyDescent="0.35">
      <c r="A1268" s="10"/>
    </row>
    <row r="1269" spans="1:1" x14ac:dyDescent="0.35">
      <c r="A1269" s="10"/>
    </row>
    <row r="1270" spans="1:1" x14ac:dyDescent="0.35">
      <c r="A1270" s="10"/>
    </row>
    <row r="1271" spans="1:1" x14ac:dyDescent="0.35">
      <c r="A1271" s="10"/>
    </row>
    <row r="1272" spans="1:1" x14ac:dyDescent="0.35">
      <c r="A1272" s="10"/>
    </row>
    <row r="1273" spans="1:1" x14ac:dyDescent="0.35">
      <c r="A1273" s="10"/>
    </row>
    <row r="1274" spans="1:1" x14ac:dyDescent="0.35">
      <c r="A1274" s="10"/>
    </row>
    <row r="1275" spans="1:1" x14ac:dyDescent="0.35">
      <c r="A1275" s="10"/>
    </row>
    <row r="1276" spans="1:1" x14ac:dyDescent="0.35">
      <c r="A1276" s="10"/>
    </row>
    <row r="1277" spans="1:1" x14ac:dyDescent="0.35">
      <c r="A1277" s="10"/>
    </row>
    <row r="1278" spans="1:1" x14ac:dyDescent="0.35">
      <c r="A1278" s="10"/>
    </row>
    <row r="1279" spans="1:1" x14ac:dyDescent="0.35">
      <c r="A1279" s="10"/>
    </row>
    <row r="1280" spans="1:1" x14ac:dyDescent="0.35">
      <c r="A1280" s="10"/>
    </row>
    <row r="1281" spans="1:1" x14ac:dyDescent="0.35">
      <c r="A1281" s="10"/>
    </row>
    <row r="1282" spans="1:1" x14ac:dyDescent="0.35">
      <c r="A1282" s="10"/>
    </row>
    <row r="1283" spans="1:1" x14ac:dyDescent="0.35">
      <c r="A1283" s="10"/>
    </row>
    <row r="1284" spans="1:1" x14ac:dyDescent="0.35">
      <c r="A1284" s="10"/>
    </row>
    <row r="1285" spans="1:1" x14ac:dyDescent="0.35">
      <c r="A1285" s="10"/>
    </row>
    <row r="1286" spans="1:1" x14ac:dyDescent="0.35">
      <c r="A1286" s="10"/>
    </row>
    <row r="1287" spans="1:1" x14ac:dyDescent="0.35">
      <c r="A1287" s="10"/>
    </row>
    <row r="1288" spans="1:1" x14ac:dyDescent="0.35">
      <c r="A1288" s="10"/>
    </row>
    <row r="1289" spans="1:1" x14ac:dyDescent="0.35">
      <c r="A1289" s="10"/>
    </row>
    <row r="1290" spans="1:1" x14ac:dyDescent="0.35">
      <c r="A1290" s="10"/>
    </row>
    <row r="1291" spans="1:1" x14ac:dyDescent="0.35">
      <c r="A1291" s="10"/>
    </row>
    <row r="1292" spans="1:1" x14ac:dyDescent="0.35">
      <c r="A1292" s="10"/>
    </row>
    <row r="1293" spans="1:1" x14ac:dyDescent="0.35">
      <c r="A1293" s="10"/>
    </row>
    <row r="1294" spans="1:1" x14ac:dyDescent="0.35">
      <c r="A1294" s="10"/>
    </row>
    <row r="1295" spans="1:1" x14ac:dyDescent="0.35">
      <c r="A1295" s="10"/>
    </row>
    <row r="1296" spans="1:1" x14ac:dyDescent="0.35">
      <c r="A1296" s="10"/>
    </row>
    <row r="1297" spans="1:1" x14ac:dyDescent="0.35">
      <c r="A1297" s="10"/>
    </row>
    <row r="1298" spans="1:1" x14ac:dyDescent="0.35">
      <c r="A1298" s="10"/>
    </row>
    <row r="1299" spans="1:1" x14ac:dyDescent="0.35">
      <c r="A1299" s="10"/>
    </row>
    <row r="1300" spans="1:1" x14ac:dyDescent="0.35">
      <c r="A1300" s="10"/>
    </row>
    <row r="1301" spans="1:1" x14ac:dyDescent="0.35">
      <c r="A1301" s="10"/>
    </row>
    <row r="1302" spans="1:1" x14ac:dyDescent="0.35">
      <c r="A1302" s="10"/>
    </row>
    <row r="1303" spans="1:1" x14ac:dyDescent="0.35">
      <c r="A1303" s="10"/>
    </row>
    <row r="1304" spans="1:1" x14ac:dyDescent="0.35">
      <c r="A1304" s="10"/>
    </row>
    <row r="1305" spans="1:1" x14ac:dyDescent="0.35">
      <c r="A1305" s="10"/>
    </row>
    <row r="1306" spans="1:1" x14ac:dyDescent="0.35">
      <c r="A1306" s="10"/>
    </row>
    <row r="1307" spans="1:1" x14ac:dyDescent="0.35">
      <c r="A1307" s="10"/>
    </row>
    <row r="1308" spans="1:1" x14ac:dyDescent="0.35">
      <c r="A1308" s="10"/>
    </row>
    <row r="1309" spans="1:1" x14ac:dyDescent="0.35">
      <c r="A1309" s="10"/>
    </row>
    <row r="1310" spans="1:1" x14ac:dyDescent="0.35">
      <c r="A1310" s="10"/>
    </row>
    <row r="1311" spans="1:1" x14ac:dyDescent="0.35">
      <c r="A1311" s="10"/>
    </row>
    <row r="1312" spans="1:1" x14ac:dyDescent="0.35">
      <c r="A1312" s="10"/>
    </row>
    <row r="1313" spans="1:1" x14ac:dyDescent="0.35">
      <c r="A1313" s="10"/>
    </row>
    <row r="1314" spans="1:1" x14ac:dyDescent="0.35">
      <c r="A1314" s="10"/>
    </row>
    <row r="1315" spans="1:1" x14ac:dyDescent="0.35">
      <c r="A1315" s="10"/>
    </row>
    <row r="1316" spans="1:1" x14ac:dyDescent="0.35">
      <c r="A1316" s="10"/>
    </row>
    <row r="1317" spans="1:1" x14ac:dyDescent="0.35">
      <c r="A1317" s="10"/>
    </row>
    <row r="1318" spans="1:1" x14ac:dyDescent="0.35">
      <c r="A1318" s="10"/>
    </row>
    <row r="1319" spans="1:1" x14ac:dyDescent="0.35">
      <c r="A1319" s="10"/>
    </row>
    <row r="1320" spans="1:1" x14ac:dyDescent="0.35">
      <c r="A1320" s="10"/>
    </row>
    <row r="1321" spans="1:1" x14ac:dyDescent="0.35">
      <c r="A1321" s="10"/>
    </row>
    <row r="1322" spans="1:1" x14ac:dyDescent="0.35">
      <c r="A1322" s="10"/>
    </row>
    <row r="1323" spans="1:1" x14ac:dyDescent="0.35">
      <c r="A1323" s="10"/>
    </row>
    <row r="1324" spans="1:1" x14ac:dyDescent="0.35">
      <c r="A1324" s="10"/>
    </row>
    <row r="1325" spans="1:1" x14ac:dyDescent="0.35">
      <c r="A1325" s="10"/>
    </row>
    <row r="1326" spans="1:1" x14ac:dyDescent="0.35">
      <c r="A1326" s="10"/>
    </row>
    <row r="1327" spans="1:1" x14ac:dyDescent="0.35">
      <c r="A1327" s="10"/>
    </row>
    <row r="1328" spans="1:1" x14ac:dyDescent="0.35">
      <c r="A1328" s="10"/>
    </row>
    <row r="1329" spans="1:1" x14ac:dyDescent="0.35">
      <c r="A1329" s="10"/>
    </row>
    <row r="1330" spans="1:1" x14ac:dyDescent="0.35">
      <c r="A1330" s="10"/>
    </row>
    <row r="1331" spans="1:1" x14ac:dyDescent="0.35">
      <c r="A1331" s="10"/>
    </row>
    <row r="1332" spans="1:1" x14ac:dyDescent="0.35">
      <c r="A1332" s="10"/>
    </row>
    <row r="1333" spans="1:1" x14ac:dyDescent="0.35">
      <c r="A1333" s="10"/>
    </row>
    <row r="1334" spans="1:1" x14ac:dyDescent="0.35">
      <c r="A1334" s="10"/>
    </row>
    <row r="1335" spans="1:1" x14ac:dyDescent="0.35">
      <c r="A1335" s="10"/>
    </row>
    <row r="1336" spans="1:1" x14ac:dyDescent="0.35">
      <c r="A1336" s="10"/>
    </row>
    <row r="1337" spans="1:1" x14ac:dyDescent="0.35">
      <c r="A1337" s="10"/>
    </row>
    <row r="1338" spans="1:1" x14ac:dyDescent="0.35">
      <c r="A1338" s="10"/>
    </row>
    <row r="1339" spans="1:1" x14ac:dyDescent="0.35">
      <c r="A1339" s="10"/>
    </row>
    <row r="1340" spans="1:1" x14ac:dyDescent="0.35">
      <c r="A1340" s="10"/>
    </row>
    <row r="1341" spans="1:1" x14ac:dyDescent="0.35">
      <c r="A1341" s="10"/>
    </row>
    <row r="1342" spans="1:1" x14ac:dyDescent="0.35">
      <c r="A1342" s="10"/>
    </row>
    <row r="1343" spans="1:1" x14ac:dyDescent="0.35">
      <c r="A1343" s="10"/>
    </row>
    <row r="1344" spans="1:1" x14ac:dyDescent="0.35">
      <c r="A1344" s="10"/>
    </row>
    <row r="1345" spans="1:1" x14ac:dyDescent="0.35">
      <c r="A1345" s="10"/>
    </row>
    <row r="1346" spans="1:1" x14ac:dyDescent="0.35">
      <c r="A1346" s="10"/>
    </row>
    <row r="1347" spans="1:1" x14ac:dyDescent="0.35">
      <c r="A1347" s="10"/>
    </row>
    <row r="1348" spans="1:1" x14ac:dyDescent="0.35">
      <c r="A1348" s="10"/>
    </row>
    <row r="1349" spans="1:1" x14ac:dyDescent="0.35">
      <c r="A1349" s="10"/>
    </row>
    <row r="1350" spans="1:1" x14ac:dyDescent="0.35">
      <c r="A1350" s="10"/>
    </row>
    <row r="1351" spans="1:1" x14ac:dyDescent="0.35">
      <c r="A1351" s="10"/>
    </row>
    <row r="1352" spans="1:1" x14ac:dyDescent="0.35">
      <c r="A1352" s="10"/>
    </row>
    <row r="1353" spans="1:1" x14ac:dyDescent="0.35">
      <c r="A1353" s="10"/>
    </row>
    <row r="1354" spans="1:1" x14ac:dyDescent="0.35">
      <c r="A1354" s="10"/>
    </row>
    <row r="1355" spans="1:1" x14ac:dyDescent="0.35">
      <c r="A1355" s="10"/>
    </row>
    <row r="1356" spans="1:1" x14ac:dyDescent="0.35">
      <c r="A1356" s="10"/>
    </row>
    <row r="1357" spans="1:1" x14ac:dyDescent="0.35">
      <c r="A1357" s="10"/>
    </row>
    <row r="1358" spans="1:1" x14ac:dyDescent="0.35">
      <c r="A1358" s="10"/>
    </row>
    <row r="1359" spans="1:1" x14ac:dyDescent="0.35">
      <c r="A1359" s="10"/>
    </row>
    <row r="1360" spans="1:1" x14ac:dyDescent="0.35">
      <c r="A1360" s="10"/>
    </row>
    <row r="1361" spans="1:1" x14ac:dyDescent="0.35">
      <c r="A1361" s="10"/>
    </row>
    <row r="1362" spans="1:1" x14ac:dyDescent="0.35">
      <c r="A1362" s="10"/>
    </row>
    <row r="1363" spans="1:1" x14ac:dyDescent="0.35">
      <c r="A1363" s="10"/>
    </row>
    <row r="1364" spans="1:1" x14ac:dyDescent="0.35">
      <c r="A1364" s="10"/>
    </row>
    <row r="1365" spans="1:1" x14ac:dyDescent="0.35">
      <c r="A1365" s="10"/>
    </row>
    <row r="1366" spans="1:1" x14ac:dyDescent="0.35">
      <c r="A1366" s="10"/>
    </row>
    <row r="1367" spans="1:1" x14ac:dyDescent="0.35">
      <c r="A1367" s="10"/>
    </row>
    <row r="1368" spans="1:1" x14ac:dyDescent="0.35">
      <c r="A1368" s="10"/>
    </row>
    <row r="1369" spans="1:1" x14ac:dyDescent="0.35">
      <c r="A1369" s="10"/>
    </row>
    <row r="1370" spans="1:1" x14ac:dyDescent="0.35">
      <c r="A1370" s="10"/>
    </row>
    <row r="1371" spans="1:1" x14ac:dyDescent="0.35">
      <c r="A1371" s="10"/>
    </row>
    <row r="1372" spans="1:1" x14ac:dyDescent="0.35">
      <c r="A1372" s="10"/>
    </row>
    <row r="1373" spans="1:1" x14ac:dyDescent="0.35">
      <c r="A1373" s="10"/>
    </row>
    <row r="1374" spans="1:1" x14ac:dyDescent="0.35">
      <c r="A1374" s="10"/>
    </row>
    <row r="1375" spans="1:1" x14ac:dyDescent="0.35">
      <c r="A1375" s="10"/>
    </row>
    <row r="1376" spans="1:1" x14ac:dyDescent="0.35">
      <c r="A1376" s="10"/>
    </row>
    <row r="1377" spans="1:1" x14ac:dyDescent="0.35">
      <c r="A1377" s="10"/>
    </row>
    <row r="1378" spans="1:1" x14ac:dyDescent="0.35">
      <c r="A1378" s="10"/>
    </row>
    <row r="1379" spans="1:1" x14ac:dyDescent="0.35">
      <c r="A1379" s="10"/>
    </row>
    <row r="1380" spans="1:1" x14ac:dyDescent="0.35">
      <c r="A1380" s="10"/>
    </row>
    <row r="1381" spans="1:1" x14ac:dyDescent="0.35">
      <c r="A1381" s="10"/>
    </row>
    <row r="1382" spans="1:1" x14ac:dyDescent="0.35">
      <c r="A1382" s="10"/>
    </row>
    <row r="1383" spans="1:1" x14ac:dyDescent="0.35">
      <c r="A1383" s="10"/>
    </row>
    <row r="1384" spans="1:1" x14ac:dyDescent="0.35">
      <c r="A1384" s="10"/>
    </row>
    <row r="1385" spans="1:1" x14ac:dyDescent="0.35">
      <c r="A1385" s="10"/>
    </row>
    <row r="1386" spans="1:1" x14ac:dyDescent="0.35">
      <c r="A1386" s="10"/>
    </row>
    <row r="1387" spans="1:1" x14ac:dyDescent="0.35">
      <c r="A1387" s="10"/>
    </row>
    <row r="1388" spans="1:1" x14ac:dyDescent="0.35">
      <c r="A1388" s="10"/>
    </row>
    <row r="1389" spans="1:1" x14ac:dyDescent="0.35">
      <c r="A1389" s="10"/>
    </row>
    <row r="1390" spans="1:1" x14ac:dyDescent="0.35">
      <c r="A1390" s="10"/>
    </row>
    <row r="1391" spans="1:1" x14ac:dyDescent="0.35">
      <c r="A1391" s="10"/>
    </row>
    <row r="1392" spans="1:1" x14ac:dyDescent="0.35">
      <c r="A1392" s="10"/>
    </row>
    <row r="1393" spans="1:1" x14ac:dyDescent="0.35">
      <c r="A1393" s="10"/>
    </row>
    <row r="1394" spans="1:1" x14ac:dyDescent="0.35">
      <c r="A1394" s="10"/>
    </row>
    <row r="1395" spans="1:1" x14ac:dyDescent="0.35">
      <c r="A1395" s="10"/>
    </row>
    <row r="1396" spans="1:1" x14ac:dyDescent="0.35">
      <c r="A1396" s="10"/>
    </row>
    <row r="1397" spans="1:1" x14ac:dyDescent="0.35">
      <c r="A1397" s="10"/>
    </row>
    <row r="1398" spans="1:1" x14ac:dyDescent="0.35">
      <c r="A1398" s="10"/>
    </row>
    <row r="1399" spans="1:1" x14ac:dyDescent="0.35">
      <c r="A1399" s="10"/>
    </row>
    <row r="1400" spans="1:1" x14ac:dyDescent="0.35">
      <c r="A1400" s="10"/>
    </row>
    <row r="1401" spans="1:1" x14ac:dyDescent="0.35">
      <c r="A1401" s="10"/>
    </row>
    <row r="1402" spans="1:1" x14ac:dyDescent="0.35">
      <c r="A1402" s="10"/>
    </row>
    <row r="1403" spans="1:1" x14ac:dyDescent="0.35">
      <c r="A1403" s="10"/>
    </row>
    <row r="1404" spans="1:1" x14ac:dyDescent="0.35">
      <c r="A1404" s="10"/>
    </row>
    <row r="1405" spans="1:1" x14ac:dyDescent="0.35">
      <c r="A1405" s="10"/>
    </row>
    <row r="1406" spans="1:1" x14ac:dyDescent="0.35">
      <c r="A1406" s="10"/>
    </row>
    <row r="1407" spans="1:1" x14ac:dyDescent="0.35">
      <c r="A1407" s="10"/>
    </row>
    <row r="1408" spans="1:1" x14ac:dyDescent="0.35">
      <c r="A1408" s="10"/>
    </row>
    <row r="1409" spans="1:1" x14ac:dyDescent="0.35">
      <c r="A1409" s="10"/>
    </row>
    <row r="1410" spans="1:1" x14ac:dyDescent="0.35">
      <c r="A1410" s="10"/>
    </row>
    <row r="1411" spans="1:1" x14ac:dyDescent="0.35">
      <c r="A1411" s="10"/>
    </row>
    <row r="1412" spans="1:1" x14ac:dyDescent="0.35">
      <c r="A1412" s="10"/>
    </row>
    <row r="1413" spans="1:1" x14ac:dyDescent="0.35">
      <c r="A1413" s="10"/>
    </row>
    <row r="1414" spans="1:1" x14ac:dyDescent="0.35">
      <c r="A1414" s="10"/>
    </row>
    <row r="1415" spans="1:1" x14ac:dyDescent="0.35">
      <c r="A1415" s="10"/>
    </row>
    <row r="1416" spans="1:1" x14ac:dyDescent="0.35">
      <c r="A1416" s="10"/>
    </row>
    <row r="1417" spans="1:1" x14ac:dyDescent="0.35">
      <c r="A1417" s="10"/>
    </row>
    <row r="1418" spans="1:1" x14ac:dyDescent="0.35">
      <c r="A1418" s="10"/>
    </row>
    <row r="1419" spans="1:1" x14ac:dyDescent="0.35">
      <c r="A1419" s="10"/>
    </row>
    <row r="1420" spans="1:1" x14ac:dyDescent="0.35">
      <c r="A1420" s="10"/>
    </row>
    <row r="1421" spans="1:1" x14ac:dyDescent="0.35">
      <c r="A1421" s="10"/>
    </row>
    <row r="1422" spans="1:1" x14ac:dyDescent="0.35">
      <c r="A1422" s="10"/>
    </row>
    <row r="1423" spans="1:1" x14ac:dyDescent="0.35">
      <c r="A1423" s="10"/>
    </row>
    <row r="1424" spans="1:1" x14ac:dyDescent="0.35">
      <c r="A1424" s="10"/>
    </row>
    <row r="1425" spans="1:1" x14ac:dyDescent="0.35">
      <c r="A1425" s="10"/>
    </row>
    <row r="1426" spans="1:1" x14ac:dyDescent="0.35">
      <c r="A1426" s="10"/>
    </row>
    <row r="1427" spans="1:1" x14ac:dyDescent="0.35">
      <c r="A1427" s="10"/>
    </row>
    <row r="1428" spans="1:1" x14ac:dyDescent="0.35">
      <c r="A1428" s="10"/>
    </row>
    <row r="1429" spans="1:1" x14ac:dyDescent="0.35">
      <c r="A1429" s="10"/>
    </row>
    <row r="1430" spans="1:1" x14ac:dyDescent="0.35">
      <c r="A1430" s="10"/>
    </row>
    <row r="1431" spans="1:1" x14ac:dyDescent="0.35">
      <c r="A1431" s="10"/>
    </row>
    <row r="1432" spans="1:1" x14ac:dyDescent="0.35">
      <c r="A1432" s="10"/>
    </row>
    <row r="1433" spans="1:1" x14ac:dyDescent="0.35">
      <c r="A1433" s="10"/>
    </row>
    <row r="1434" spans="1:1" x14ac:dyDescent="0.35">
      <c r="A1434" s="10"/>
    </row>
    <row r="1435" spans="1:1" x14ac:dyDescent="0.35">
      <c r="A1435" s="10"/>
    </row>
    <row r="1436" spans="1:1" x14ac:dyDescent="0.35">
      <c r="A1436" s="10"/>
    </row>
    <row r="1437" spans="1:1" x14ac:dyDescent="0.35">
      <c r="A1437" s="10"/>
    </row>
    <row r="1438" spans="1:1" x14ac:dyDescent="0.35">
      <c r="A1438" s="10"/>
    </row>
    <row r="1439" spans="1:1" x14ac:dyDescent="0.35">
      <c r="A1439" s="10"/>
    </row>
    <row r="1440" spans="1:1" x14ac:dyDescent="0.35">
      <c r="A1440" s="10"/>
    </row>
    <row r="1441" spans="1:1" x14ac:dyDescent="0.35">
      <c r="A1441" s="10"/>
    </row>
    <row r="1442" spans="1:1" x14ac:dyDescent="0.35">
      <c r="A1442" s="10"/>
    </row>
    <row r="1443" spans="1:1" x14ac:dyDescent="0.35">
      <c r="A1443" s="10"/>
    </row>
    <row r="1444" spans="1:1" x14ac:dyDescent="0.35">
      <c r="A1444" s="10"/>
    </row>
    <row r="1445" spans="1:1" x14ac:dyDescent="0.35">
      <c r="A1445" s="10"/>
    </row>
    <row r="1446" spans="1:1" x14ac:dyDescent="0.35">
      <c r="A1446" s="10"/>
    </row>
    <row r="1447" spans="1:1" x14ac:dyDescent="0.35">
      <c r="A1447" s="10"/>
    </row>
    <row r="1448" spans="1:1" x14ac:dyDescent="0.35">
      <c r="A1448" s="10"/>
    </row>
    <row r="1449" spans="1:1" x14ac:dyDescent="0.35">
      <c r="A1449" s="10"/>
    </row>
    <row r="1450" spans="1:1" x14ac:dyDescent="0.35">
      <c r="A1450" s="10"/>
    </row>
    <row r="1451" spans="1:1" x14ac:dyDescent="0.35">
      <c r="A1451" s="10"/>
    </row>
    <row r="2624" spans="3:3" x14ac:dyDescent="0.35">
      <c r="C2624" s="19"/>
    </row>
  </sheetData>
  <mergeCells count="1">
    <mergeCell ref="C2:D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1</vt:i4>
      </vt:variant>
    </vt:vector>
  </HeadingPairs>
  <TitlesOfParts>
    <vt:vector size="8" baseType="lpstr">
      <vt:lpstr>INTRODUCTION</vt:lpstr>
      <vt:lpstr>LISEZ-MOI</vt:lpstr>
      <vt:lpstr>SOMMAIRE</vt:lpstr>
      <vt:lpstr>EVALUATION</vt:lpstr>
      <vt:lpstr>BILAN_AVIS</vt:lpstr>
      <vt:lpstr>RESSOURCES</vt:lpstr>
      <vt:lpstr>GLOSSAIRE</vt:lpstr>
      <vt:lpstr>POGEIS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Morgane Zanini</dc:creator>
  <cp:lastModifiedBy>Caroline Jaugey</cp:lastModifiedBy>
  <dcterms:created xsi:type="dcterms:W3CDTF">2025-03-24T10:03:20Z</dcterms:created>
  <dcterms:modified xsi:type="dcterms:W3CDTF">2026-07-22T12:49:53Z</dcterms:modified>
</cp:coreProperties>
</file>